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8B07F82A-2EB8-49AC-8933-0ED29C5729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Summary!$A$56:$A$1443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72" i="36" l="1"/>
  <c r="M1372" i="36"/>
  <c r="N1372" i="36"/>
  <c r="O1372" i="36"/>
  <c r="P1372" i="36"/>
  <c r="Q1372" i="36"/>
  <c r="C1372" i="36"/>
  <c r="M1371" i="36"/>
  <c r="N1371" i="36"/>
  <c r="O1371" i="36"/>
  <c r="P1371" i="36"/>
  <c r="Q1371" i="36"/>
  <c r="G1371" i="36"/>
  <c r="C1371" i="36"/>
  <c r="G1370" i="36"/>
  <c r="M1369" i="36"/>
  <c r="N1369" i="36"/>
  <c r="P1369" i="36"/>
  <c r="Q1369" i="36"/>
  <c r="M1370" i="36"/>
  <c r="N1370" i="36"/>
  <c r="P1370" i="36"/>
  <c r="Q1370" i="36"/>
  <c r="G1369" i="36"/>
  <c r="O1369" i="36" s="1"/>
  <c r="C1369" i="36"/>
  <c r="C1370" i="36"/>
  <c r="M1368" i="36"/>
  <c r="N1368" i="36"/>
  <c r="O1368" i="36"/>
  <c r="P1368" i="36"/>
  <c r="Q1368" i="36"/>
  <c r="G1368" i="36"/>
  <c r="C1368" i="36"/>
  <c r="M1366" i="36"/>
  <c r="N1366" i="36"/>
  <c r="O1366" i="36"/>
  <c r="P1366" i="36"/>
  <c r="Q1366" i="36"/>
  <c r="M1367" i="36"/>
  <c r="N1367" i="36"/>
  <c r="O1367" i="36"/>
  <c r="P1367" i="36"/>
  <c r="Q1367" i="36"/>
  <c r="G1367" i="36"/>
  <c r="G1366" i="36"/>
  <c r="C1366" i="36"/>
  <c r="C1367" i="36"/>
  <c r="M1365" i="36"/>
  <c r="N1365" i="36"/>
  <c r="O1365" i="36"/>
  <c r="P1365" i="36"/>
  <c r="Q1365" i="36"/>
  <c r="G1365" i="36"/>
  <c r="C1365" i="36"/>
  <c r="Z16" i="33"/>
  <c r="M1364" i="36"/>
  <c r="N1364" i="36"/>
  <c r="O1364" i="36"/>
  <c r="P1364" i="36"/>
  <c r="Q1364" i="36"/>
  <c r="G1364" i="36"/>
  <c r="C1364" i="36"/>
  <c r="M1363" i="36"/>
  <c r="N1363" i="36"/>
  <c r="O1363" i="36"/>
  <c r="P1363" i="36"/>
  <c r="Q1363" i="36"/>
  <c r="G1363" i="36"/>
  <c r="C1363" i="36"/>
  <c r="M1362" i="36"/>
  <c r="N1362" i="36"/>
  <c r="O1362" i="36"/>
  <c r="P1362" i="36"/>
  <c r="Q1362" i="36"/>
  <c r="G1362" i="36"/>
  <c r="C1362" i="36"/>
  <c r="M1361" i="36"/>
  <c r="N1361" i="36"/>
  <c r="O1361" i="36"/>
  <c r="P1361" i="36"/>
  <c r="Q1361" i="36"/>
  <c r="G1361" i="36"/>
  <c r="C1361" i="36"/>
  <c r="M1360" i="36"/>
  <c r="N1360" i="36"/>
  <c r="O1360" i="36"/>
  <c r="P1360" i="36"/>
  <c r="Q1360" i="36"/>
  <c r="G1360" i="36"/>
  <c r="C1360" i="36"/>
  <c r="G1359" i="36"/>
  <c r="M1358" i="36"/>
  <c r="N1358" i="36"/>
  <c r="O1358" i="36"/>
  <c r="P1358" i="36"/>
  <c r="Q1358" i="36"/>
  <c r="M1359" i="36"/>
  <c r="N1359" i="36"/>
  <c r="O1359" i="36"/>
  <c r="P1359" i="36"/>
  <c r="Q1359" i="36"/>
  <c r="G1358" i="36"/>
  <c r="C1358" i="36"/>
  <c r="C1359" i="36"/>
  <c r="Q1357" i="36"/>
  <c r="P1357" i="36"/>
  <c r="O1357" i="36"/>
  <c r="N1357" i="36"/>
  <c r="M1357" i="36"/>
  <c r="G1357" i="36"/>
  <c r="C1357" i="36"/>
  <c r="M1356" i="36"/>
  <c r="N1356" i="36"/>
  <c r="G1353" i="36"/>
  <c r="G1354" i="36"/>
  <c r="G1355" i="36"/>
  <c r="G1356" i="36"/>
  <c r="O1356" i="36"/>
  <c r="P1356" i="36"/>
  <c r="Q1356" i="36"/>
  <c r="C1356" i="36"/>
  <c r="M1355" i="36"/>
  <c r="N1355" i="36"/>
  <c r="G1352" i="36"/>
  <c r="O1355" i="36"/>
  <c r="P1355" i="36"/>
  <c r="Q1355" i="36"/>
  <c r="C1355" i="36"/>
  <c r="M1354" i="36"/>
  <c r="N1354" i="36"/>
  <c r="G1351" i="36"/>
  <c r="O1354" i="36"/>
  <c r="P1354" i="36"/>
  <c r="Q1354" i="36"/>
  <c r="C1354" i="36"/>
  <c r="M1353" i="36"/>
  <c r="N1353" i="36"/>
  <c r="G1350" i="36"/>
  <c r="O1353" i="36"/>
  <c r="P1353" i="36"/>
  <c r="Q1353" i="36"/>
  <c r="C1353" i="36"/>
  <c r="M1352" i="36"/>
  <c r="N1352" i="36"/>
  <c r="G1349" i="36"/>
  <c r="O1352" i="36"/>
  <c r="P1352" i="36"/>
  <c r="Q1352" i="36"/>
  <c r="C1352" i="36"/>
  <c r="M1350" i="36"/>
  <c r="N1350" i="36"/>
  <c r="G1347" i="36"/>
  <c r="G1348" i="36"/>
  <c r="O1350" i="36"/>
  <c r="P1350" i="36"/>
  <c r="Q1350" i="36"/>
  <c r="M1351" i="36"/>
  <c r="N1351" i="36"/>
  <c r="O1351" i="36"/>
  <c r="P1351" i="36"/>
  <c r="Q1351" i="36"/>
  <c r="C1350" i="36"/>
  <c r="C1351" i="36"/>
  <c r="M1349" i="36"/>
  <c r="N1349" i="36"/>
  <c r="G1346" i="36"/>
  <c r="O1349" i="36"/>
  <c r="P1349" i="36"/>
  <c r="Q1349" i="36"/>
  <c r="C1349" i="36"/>
  <c r="M1348" i="36"/>
  <c r="N1348" i="36"/>
  <c r="G1345" i="36"/>
  <c r="O1348" i="36"/>
  <c r="P1348" i="36"/>
  <c r="Q1348" i="36"/>
  <c r="C1348" i="36"/>
  <c r="M1346" i="36"/>
  <c r="N1346" i="36"/>
  <c r="G1343" i="36"/>
  <c r="G1344" i="36"/>
  <c r="O1346" i="36"/>
  <c r="P1346" i="36"/>
  <c r="Q1346" i="36"/>
  <c r="M1347" i="36"/>
  <c r="N1347" i="36"/>
  <c r="O1347" i="36"/>
  <c r="P1347" i="36"/>
  <c r="Q1347" i="36"/>
  <c r="C1346" i="36"/>
  <c r="C1347" i="36"/>
  <c r="M1344" i="36"/>
  <c r="N1344" i="36"/>
  <c r="G1341" i="36"/>
  <c r="G1342" i="36"/>
  <c r="O1344" i="36"/>
  <c r="P1344" i="36"/>
  <c r="Q1344" i="36"/>
  <c r="M1345" i="36"/>
  <c r="N1345" i="36"/>
  <c r="O1345" i="36"/>
  <c r="P1345" i="36"/>
  <c r="Q1345" i="36"/>
  <c r="C1344" i="36"/>
  <c r="C1345" i="36"/>
  <c r="M1342" i="36"/>
  <c r="N1342" i="36"/>
  <c r="P1342" i="36"/>
  <c r="Q1342" i="36"/>
  <c r="M1343" i="36"/>
  <c r="N1343" i="36"/>
  <c r="P1343" i="36"/>
  <c r="Q1343" i="36"/>
  <c r="C1342" i="36"/>
  <c r="C1343" i="36"/>
  <c r="M1341" i="36"/>
  <c r="N1341" i="36"/>
  <c r="P1341" i="36"/>
  <c r="Q1341" i="36"/>
  <c r="G1338" i="36"/>
  <c r="G1339" i="36"/>
  <c r="G1340" i="36"/>
  <c r="O1341" i="36"/>
  <c r="C1341" i="36"/>
  <c r="M1340" i="36"/>
  <c r="N1340" i="36"/>
  <c r="P1340" i="36"/>
  <c r="Q1340" i="36"/>
  <c r="C1340" i="36"/>
  <c r="M1338" i="36"/>
  <c r="N1338" i="36"/>
  <c r="P1338" i="36"/>
  <c r="Q1338" i="36"/>
  <c r="M1339" i="36"/>
  <c r="N1339" i="36"/>
  <c r="P1339" i="36"/>
  <c r="Q1339" i="36"/>
  <c r="O1342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/>
  <c r="O1343" i="36"/>
  <c r="G1336" i="36"/>
  <c r="O1339" i="36"/>
  <c r="C1336" i="36"/>
  <c r="C1337" i="36"/>
  <c r="M1335" i="36"/>
  <c r="N1335" i="36"/>
  <c r="G1332" i="36"/>
  <c r="G1333" i="36"/>
  <c r="G1334" i="36"/>
  <c r="G1335" i="36"/>
  <c r="O1335" i="36"/>
  <c r="P1335" i="36"/>
  <c r="Q1335" i="36"/>
  <c r="C1335" i="36"/>
  <c r="M1334" i="36"/>
  <c r="N1334" i="36"/>
  <c r="P1334" i="36"/>
  <c r="Q1334" i="36"/>
  <c r="O1337" i="36"/>
  <c r="C1334" i="36"/>
  <c r="M1333" i="36"/>
  <c r="N1333" i="36"/>
  <c r="P1333" i="36"/>
  <c r="Q1333" i="36"/>
  <c r="C1333" i="36"/>
  <c r="G1331" i="36"/>
  <c r="O1334" i="36"/>
  <c r="M1331" i="36"/>
  <c r="N1331" i="36"/>
  <c r="G1328" i="36"/>
  <c r="G1329" i="36"/>
  <c r="G1330" i="36"/>
  <c r="O1331" i="36"/>
  <c r="P1331" i="36"/>
  <c r="Q1331" i="36"/>
  <c r="M1332" i="36"/>
  <c r="N1332" i="36"/>
  <c r="P1332" i="36"/>
  <c r="Q1332" i="36"/>
  <c r="O1332" i="36"/>
  <c r="C1331" i="36"/>
  <c r="C1332" i="36"/>
  <c r="M1330" i="36"/>
  <c r="N1330" i="36"/>
  <c r="P1330" i="36"/>
  <c r="Q1330" i="36"/>
  <c r="O1333" i="36"/>
  <c r="C1330" i="36"/>
  <c r="M1328" i="36"/>
  <c r="N1328" i="36"/>
  <c r="P1328" i="36"/>
  <c r="Q1328" i="36"/>
  <c r="M1329" i="36"/>
  <c r="N1329" i="36"/>
  <c r="P1329" i="36"/>
  <c r="Q1329" i="36"/>
  <c r="C1329" i="36"/>
  <c r="C1328" i="36"/>
  <c r="M1327" i="36"/>
  <c r="N1327" i="36"/>
  <c r="P1327" i="36"/>
  <c r="Q1327" i="36"/>
  <c r="G1327" i="36"/>
  <c r="O1330" i="36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/>
  <c r="C1325" i="36"/>
  <c r="M1324" i="36"/>
  <c r="N1324" i="36"/>
  <c r="P1324" i="36"/>
  <c r="Q1324" i="36"/>
  <c r="G1324" i="36"/>
  <c r="O1327" i="36"/>
  <c r="C1324" i="36"/>
  <c r="O1329" i="36"/>
  <c r="O1336" i="36"/>
  <c r="O1338" i="36"/>
  <c r="M1323" i="36"/>
  <c r="N1323" i="36"/>
  <c r="P1323" i="36"/>
  <c r="Q1323" i="36"/>
  <c r="G1323" i="36"/>
  <c r="O1326" i="36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/>
  <c r="C1320" i="36"/>
  <c r="G1319" i="36"/>
  <c r="C1319" i="36"/>
  <c r="M1318" i="36"/>
  <c r="N1318" i="36"/>
  <c r="P1318" i="36"/>
  <c r="Q1318" i="36"/>
  <c r="G1318" i="36"/>
  <c r="O1321" i="36"/>
  <c r="C1318" i="36"/>
  <c r="O1322" i="36"/>
  <c r="O1325" i="36"/>
  <c r="O1324" i="36"/>
  <c r="Y16" i="33"/>
  <c r="L16" i="33"/>
  <c r="M1317" i="36"/>
  <c r="N1317" i="36"/>
  <c r="G1314" i="36"/>
  <c r="G1315" i="36"/>
  <c r="G1316" i="36"/>
  <c r="G1317" i="36"/>
  <c r="O1317" i="36"/>
  <c r="P1317" i="36"/>
  <c r="Q1317" i="36"/>
  <c r="O1320" i="36"/>
  <c r="C1317" i="36"/>
  <c r="M1316" i="36"/>
  <c r="N1316" i="36"/>
  <c r="P1316" i="36"/>
  <c r="Q1316" i="36"/>
  <c r="O1319" i="36"/>
  <c r="C1316" i="36"/>
  <c r="M1315" i="36"/>
  <c r="N1315" i="36"/>
  <c r="P1315" i="36"/>
  <c r="Q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/>
  <c r="O1292" i="36"/>
  <c r="O1298" i="36"/>
  <c r="O1294" i="36"/>
  <c r="O1295" i="36"/>
  <c r="O1291" i="36"/>
  <c r="O1293" i="36"/>
  <c r="O1296" i="36"/>
  <c r="G1287" i="36"/>
  <c r="O1290" i="36"/>
  <c r="C1287" i="36"/>
  <c r="C1288" i="36"/>
  <c r="G1286" i="36"/>
  <c r="O1289" i="36"/>
  <c r="G1285" i="36"/>
  <c r="O1288" i="36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/>
  <c r="O1285" i="36"/>
  <c r="O1286" i="36"/>
  <c r="O1287" i="36"/>
  <c r="G1280" i="36"/>
  <c r="O1283" i="36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/>
  <c r="O1281" i="36"/>
  <c r="O1280" i="36"/>
  <c r="O1279" i="36"/>
  <c r="C1276" i="36"/>
  <c r="M1275" i="36"/>
  <c r="N1275" i="36"/>
  <c r="P1275" i="36"/>
  <c r="Q1275" i="36"/>
  <c r="G1275" i="36"/>
  <c r="O1278" i="36"/>
  <c r="C1275" i="36"/>
  <c r="C1273" i="36"/>
  <c r="C1274" i="36"/>
  <c r="M1274" i="36"/>
  <c r="N1274" i="36"/>
  <c r="P1274" i="36"/>
  <c r="Q1274" i="36"/>
  <c r="G1274" i="36"/>
  <c r="O1277" i="36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G1241" i="36"/>
  <c r="O1244" i="36"/>
  <c r="C1242" i="36"/>
  <c r="M1241" i="36"/>
  <c r="N1241" i="36"/>
  <c r="P1241" i="36"/>
  <c r="Q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G1218" i="36"/>
  <c r="O1221" i="36"/>
  <c r="C1219" i="36"/>
  <c r="M1218" i="36"/>
  <c r="N1218" i="36"/>
  <c r="P1218" i="36"/>
  <c r="Q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G1107" i="36"/>
  <c r="G1108" i="36"/>
  <c r="G1109" i="36"/>
  <c r="O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G9" i="36"/>
  <c r="G10" i="36"/>
  <c r="G11" i="36"/>
  <c r="O11" i="36"/>
  <c r="G12" i="36"/>
  <c r="O12" i="36"/>
  <c r="G13" i="36"/>
  <c r="G14" i="36"/>
  <c r="O14" i="36"/>
  <c r="G15" i="36"/>
  <c r="G16" i="36"/>
  <c r="G17" i="36"/>
  <c r="G18" i="36"/>
  <c r="G19" i="36"/>
  <c r="G20" i="36"/>
  <c r="G21" i="36"/>
  <c r="G22" i="36"/>
  <c r="O22" i="36"/>
  <c r="G23" i="36"/>
  <c r="G24" i="36"/>
  <c r="G25" i="36"/>
  <c r="G26" i="36"/>
  <c r="O26" i="36"/>
  <c r="G27" i="36"/>
  <c r="G28" i="36"/>
  <c r="G29" i="36"/>
  <c r="O29" i="36"/>
  <c r="G30" i="36"/>
  <c r="G31" i="36"/>
  <c r="G32" i="36"/>
  <c r="G33" i="36"/>
  <c r="G34" i="36"/>
  <c r="G35" i="36"/>
  <c r="G36" i="36"/>
  <c r="G37" i="36"/>
  <c r="O37" i="36"/>
  <c r="G38" i="36"/>
  <c r="G39" i="36"/>
  <c r="O39" i="36"/>
  <c r="G40" i="36"/>
  <c r="G41" i="36"/>
  <c r="G42" i="36"/>
  <c r="G43" i="36"/>
  <c r="G44" i="36"/>
  <c r="G45" i="36"/>
  <c r="G46" i="36"/>
  <c r="O46" i="36"/>
  <c r="G47" i="36"/>
  <c r="G48" i="36"/>
  <c r="G49" i="36"/>
  <c r="G50" i="36"/>
  <c r="G51" i="36"/>
  <c r="O51" i="36"/>
  <c r="G52" i="36"/>
  <c r="O52" i="36"/>
  <c r="G53" i="36"/>
  <c r="G54" i="36"/>
  <c r="G55" i="36"/>
  <c r="G56" i="36"/>
  <c r="G57" i="36"/>
  <c r="G58" i="36"/>
  <c r="G59" i="36"/>
  <c r="O59" i="36"/>
  <c r="G60" i="36"/>
  <c r="O60" i="36"/>
  <c r="G61" i="36"/>
  <c r="G62" i="36"/>
  <c r="G63" i="36"/>
  <c r="G64" i="36"/>
  <c r="G65" i="36"/>
  <c r="O65" i="36"/>
  <c r="G66" i="36"/>
  <c r="G67" i="36"/>
  <c r="G68" i="36"/>
  <c r="O68" i="36"/>
  <c r="G69" i="36"/>
  <c r="G70" i="36"/>
  <c r="G71" i="36"/>
  <c r="G72" i="36"/>
  <c r="G73" i="36"/>
  <c r="G74" i="36"/>
  <c r="G75" i="36"/>
  <c r="O75" i="36"/>
  <c r="G76" i="36"/>
  <c r="G77" i="36"/>
  <c r="G78" i="36"/>
  <c r="G79" i="36"/>
  <c r="G80" i="36"/>
  <c r="G81" i="36"/>
  <c r="G82" i="36"/>
  <c r="G83" i="36"/>
  <c r="G84" i="36"/>
  <c r="O84" i="36"/>
  <c r="G85" i="36"/>
  <c r="G86" i="36"/>
  <c r="G87" i="36"/>
  <c r="O87" i="36"/>
  <c r="G88" i="36"/>
  <c r="G89" i="36"/>
  <c r="G90" i="36"/>
  <c r="G91" i="36"/>
  <c r="G92" i="36"/>
  <c r="G93" i="36"/>
  <c r="O93" i="36"/>
  <c r="G94" i="36"/>
  <c r="G95" i="36"/>
  <c r="G96" i="36"/>
  <c r="G97" i="36"/>
  <c r="G98" i="36"/>
  <c r="G99" i="36"/>
  <c r="G100" i="36"/>
  <c r="O100" i="36"/>
  <c r="G101" i="36"/>
  <c r="G102" i="36"/>
  <c r="G103" i="36"/>
  <c r="G104" i="36"/>
  <c r="G105" i="36"/>
  <c r="G106" i="36"/>
  <c r="O106" i="36"/>
  <c r="G107" i="36"/>
  <c r="O107" i="36"/>
  <c r="G108" i="36"/>
  <c r="O108" i="36"/>
  <c r="G109" i="36"/>
  <c r="G110" i="36"/>
  <c r="G111" i="36"/>
  <c r="G112" i="36"/>
  <c r="G113" i="36"/>
  <c r="G114" i="36"/>
  <c r="G115" i="36"/>
  <c r="G116" i="36"/>
  <c r="O116" i="36"/>
  <c r="G117" i="36"/>
  <c r="G118" i="36"/>
  <c r="G119" i="36"/>
  <c r="G120" i="36"/>
  <c r="O120" i="36"/>
  <c r="G121" i="36"/>
  <c r="G122" i="36"/>
  <c r="O122" i="36"/>
  <c r="G123" i="36"/>
  <c r="G124" i="36"/>
  <c r="G125" i="36"/>
  <c r="G126" i="36"/>
  <c r="G127" i="36"/>
  <c r="G128" i="36"/>
  <c r="G129" i="36"/>
  <c r="G130" i="36"/>
  <c r="G131" i="36"/>
  <c r="G132" i="36"/>
  <c r="O132" i="36"/>
  <c r="G133" i="36"/>
  <c r="G134" i="36"/>
  <c r="G135" i="36"/>
  <c r="O135" i="36"/>
  <c r="G136" i="36"/>
  <c r="G137" i="36"/>
  <c r="G138" i="36"/>
  <c r="G139" i="36"/>
  <c r="O139" i="36"/>
  <c r="G140" i="36"/>
  <c r="G141" i="36"/>
  <c r="G142" i="36"/>
  <c r="O142" i="36"/>
  <c r="O141" i="36"/>
  <c r="G143" i="36"/>
  <c r="G144" i="36"/>
  <c r="G145" i="36"/>
  <c r="G146" i="36"/>
  <c r="G147" i="36"/>
  <c r="G148" i="36"/>
  <c r="O148" i="36"/>
  <c r="G149" i="36"/>
  <c r="G150" i="36"/>
  <c r="G151" i="36"/>
  <c r="G152" i="36"/>
  <c r="G153" i="36"/>
  <c r="G154" i="36"/>
  <c r="O154" i="36"/>
  <c r="G155" i="36"/>
  <c r="G156" i="36"/>
  <c r="G157" i="36"/>
  <c r="O157" i="36"/>
  <c r="G158" i="36"/>
  <c r="G159" i="36"/>
  <c r="O159" i="36"/>
  <c r="G160" i="36"/>
  <c r="G161" i="36"/>
  <c r="G162" i="36"/>
  <c r="G163" i="36"/>
  <c r="G164" i="36"/>
  <c r="O164" i="36"/>
  <c r="G165" i="36"/>
  <c r="G166" i="36"/>
  <c r="G167" i="36"/>
  <c r="G168" i="36"/>
  <c r="G169" i="36"/>
  <c r="G170" i="36"/>
  <c r="O170" i="36"/>
  <c r="G171" i="36"/>
  <c r="G172" i="36"/>
  <c r="O172" i="36"/>
  <c r="G173" i="36"/>
  <c r="G174" i="36"/>
  <c r="O174" i="36"/>
  <c r="G175" i="36"/>
  <c r="G176" i="36"/>
  <c r="G177" i="36"/>
  <c r="G178" i="36"/>
  <c r="G179" i="36"/>
  <c r="G180" i="36"/>
  <c r="G181" i="36"/>
  <c r="G182" i="36"/>
  <c r="G183" i="36"/>
  <c r="O183" i="36"/>
  <c r="G184" i="36"/>
  <c r="G185" i="36"/>
  <c r="G186" i="36"/>
  <c r="G187" i="36"/>
  <c r="G188" i="36"/>
  <c r="G189" i="36"/>
  <c r="G190" i="36"/>
  <c r="O190" i="36"/>
  <c r="G191" i="36"/>
  <c r="G192" i="36"/>
  <c r="G193" i="36"/>
  <c r="G194" i="36"/>
  <c r="G195" i="36"/>
  <c r="O195" i="36"/>
  <c r="G196" i="36"/>
  <c r="O196" i="36"/>
  <c r="G197" i="36"/>
  <c r="G198" i="36"/>
  <c r="G199" i="36"/>
  <c r="G200" i="36"/>
  <c r="G201" i="36"/>
  <c r="G202" i="36"/>
  <c r="O202" i="36"/>
  <c r="G203" i="36"/>
  <c r="O203" i="36"/>
  <c r="G204" i="36"/>
  <c r="G205" i="36"/>
  <c r="G206" i="36"/>
  <c r="O206" i="36"/>
  <c r="G207" i="36"/>
  <c r="G208" i="36"/>
  <c r="G209" i="36"/>
  <c r="G210" i="36"/>
  <c r="O210" i="36"/>
  <c r="G211" i="36"/>
  <c r="G212" i="36"/>
  <c r="G213" i="36"/>
  <c r="G214" i="36"/>
  <c r="O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O229" i="36"/>
  <c r="O228" i="36"/>
  <c r="G230" i="36"/>
  <c r="G231" i="36"/>
  <c r="G232" i="36"/>
  <c r="G233" i="36"/>
  <c r="G234" i="36"/>
  <c r="G235" i="36"/>
  <c r="G236" i="36"/>
  <c r="G237" i="36"/>
  <c r="G238" i="36"/>
  <c r="O238" i="36"/>
  <c r="G239" i="36"/>
  <c r="G240" i="36"/>
  <c r="G241" i="36"/>
  <c r="G242" i="36"/>
  <c r="G243" i="36"/>
  <c r="O243" i="36"/>
  <c r="G244" i="36"/>
  <c r="O244" i="36"/>
  <c r="G245" i="36"/>
  <c r="G246" i="36"/>
  <c r="G247" i="36"/>
  <c r="G248" i="36"/>
  <c r="G249" i="36"/>
  <c r="G250" i="36"/>
  <c r="G251" i="36"/>
  <c r="O251" i="36"/>
  <c r="G252" i="36"/>
  <c r="G253" i="36"/>
  <c r="G254" i="36"/>
  <c r="G255" i="36"/>
  <c r="O255" i="36"/>
  <c r="G256" i="36"/>
  <c r="G257" i="36"/>
  <c r="G258" i="36"/>
  <c r="G259" i="36"/>
  <c r="G260" i="36"/>
  <c r="G261" i="36"/>
  <c r="G262" i="36"/>
  <c r="G263" i="36"/>
  <c r="G264" i="36"/>
  <c r="G265" i="36"/>
  <c r="G266" i="36"/>
  <c r="O266" i="36"/>
  <c r="G267" i="36"/>
  <c r="O267" i="36"/>
  <c r="G268" i="36"/>
  <c r="O268" i="36"/>
  <c r="G269" i="36"/>
  <c r="G270" i="36"/>
  <c r="G271" i="36"/>
  <c r="G272" i="36"/>
  <c r="G273" i="36"/>
  <c r="G274" i="36"/>
  <c r="G275" i="36"/>
  <c r="G276" i="36"/>
  <c r="G277" i="36"/>
  <c r="O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O309" i="36"/>
  <c r="O307" i="36"/>
  <c r="G310" i="36"/>
  <c r="G311" i="36"/>
  <c r="G312" i="36"/>
  <c r="G313" i="36"/>
  <c r="G314" i="36"/>
  <c r="G315" i="36"/>
  <c r="O315" i="36"/>
  <c r="G316" i="36"/>
  <c r="G317" i="36"/>
  <c r="G318" i="36"/>
  <c r="G319" i="36"/>
  <c r="G320" i="36"/>
  <c r="G321" i="36"/>
  <c r="O321" i="36"/>
  <c r="G322" i="36"/>
  <c r="G323" i="36"/>
  <c r="G324" i="36"/>
  <c r="G325" i="36"/>
  <c r="G326" i="36"/>
  <c r="G327" i="36"/>
  <c r="G328" i="36"/>
  <c r="G329" i="36"/>
  <c r="O329" i="36"/>
  <c r="G330" i="36"/>
  <c r="G331" i="36"/>
  <c r="O331" i="36"/>
  <c r="G332" i="36"/>
  <c r="G333" i="36"/>
  <c r="G334" i="36"/>
  <c r="G335" i="36"/>
  <c r="G336" i="36"/>
  <c r="G337" i="36"/>
  <c r="O337" i="36"/>
  <c r="G338" i="36"/>
  <c r="G339" i="36"/>
  <c r="G340" i="36"/>
  <c r="G341" i="36"/>
  <c r="G342" i="36"/>
  <c r="G343" i="36"/>
  <c r="O343" i="36"/>
  <c r="G344" i="36"/>
  <c r="G345" i="36"/>
  <c r="G346" i="36"/>
  <c r="G347" i="36"/>
  <c r="O347" i="36"/>
  <c r="G348" i="36"/>
  <c r="G349" i="36"/>
  <c r="G350" i="36"/>
  <c r="G351" i="36"/>
  <c r="G352" i="36"/>
  <c r="G353" i="36"/>
  <c r="G354" i="36"/>
  <c r="G355" i="36"/>
  <c r="O355" i="36"/>
  <c r="G356" i="36"/>
  <c r="G357" i="36"/>
  <c r="G358" i="36"/>
  <c r="G359" i="36"/>
  <c r="G360" i="36"/>
  <c r="G361" i="36"/>
  <c r="O361" i="36"/>
  <c r="G362" i="36"/>
  <c r="G363" i="36"/>
  <c r="G364" i="36"/>
  <c r="G365" i="36"/>
  <c r="G366" i="36"/>
  <c r="G367" i="36"/>
  <c r="G368" i="36"/>
  <c r="G369" i="36"/>
  <c r="O369" i="36"/>
  <c r="G370" i="36"/>
  <c r="O370" i="36"/>
  <c r="G371" i="36"/>
  <c r="G372" i="36"/>
  <c r="G373" i="36"/>
  <c r="G374" i="36"/>
  <c r="G375" i="36"/>
  <c r="G376" i="36"/>
  <c r="G377" i="36"/>
  <c r="G378" i="36"/>
  <c r="G379" i="36"/>
  <c r="O379" i="36"/>
  <c r="G380" i="36"/>
  <c r="G381" i="36"/>
  <c r="G382" i="36"/>
  <c r="G383" i="36"/>
  <c r="G384" i="36"/>
  <c r="G385" i="36"/>
  <c r="G386" i="36"/>
  <c r="O386" i="36"/>
  <c r="G387" i="36"/>
  <c r="O387" i="36"/>
  <c r="G388" i="36"/>
  <c r="G389" i="36"/>
  <c r="G390" i="36"/>
  <c r="G391" i="36"/>
  <c r="G392" i="36"/>
  <c r="G393" i="36"/>
  <c r="G394" i="36"/>
  <c r="G395" i="36"/>
  <c r="O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/>
  <c r="G428" i="36"/>
  <c r="G429" i="36"/>
  <c r="G430" i="36"/>
  <c r="G431" i="36"/>
  <c r="G432" i="36"/>
  <c r="G433" i="36"/>
  <c r="G434" i="36"/>
  <c r="O434" i="36"/>
  <c r="G435" i="36"/>
  <c r="G436" i="36"/>
  <c r="G437" i="36"/>
  <c r="G438" i="36"/>
  <c r="G439" i="36"/>
  <c r="G440" i="36"/>
  <c r="G441" i="36"/>
  <c r="O441" i="36"/>
  <c r="G442" i="36"/>
  <c r="G443" i="36"/>
  <c r="G444" i="36"/>
  <c r="G445" i="36"/>
  <c r="G446" i="36"/>
  <c r="G447" i="36"/>
  <c r="G448" i="36"/>
  <c r="G449" i="36"/>
  <c r="G450" i="36"/>
  <c r="O450" i="36"/>
  <c r="G451" i="36"/>
  <c r="G452" i="36"/>
  <c r="G453" i="36"/>
  <c r="O453" i="36"/>
  <c r="G454" i="36"/>
  <c r="G455" i="36"/>
  <c r="O455" i="36"/>
  <c r="G456" i="36"/>
  <c r="G457" i="36"/>
  <c r="G458" i="36"/>
  <c r="G459" i="36"/>
  <c r="G460" i="36"/>
  <c r="G461" i="36"/>
  <c r="G462" i="36"/>
  <c r="G463" i="36"/>
  <c r="G464" i="36"/>
  <c r="G465" i="36"/>
  <c r="O465" i="36"/>
  <c r="G466" i="36"/>
  <c r="G467" i="36"/>
  <c r="O467" i="36"/>
  <c r="G468" i="36"/>
  <c r="G469" i="36"/>
  <c r="G470" i="36"/>
  <c r="G471" i="36"/>
  <c r="G472" i="36"/>
  <c r="G473" i="36"/>
  <c r="O473" i="36"/>
  <c r="G474" i="36"/>
  <c r="G475" i="36"/>
  <c r="O475" i="36"/>
  <c r="G476" i="36"/>
  <c r="G477" i="36"/>
  <c r="G478" i="36"/>
  <c r="G479" i="36"/>
  <c r="G480" i="36"/>
  <c r="G481" i="36"/>
  <c r="O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O505" i="36"/>
  <c r="G506" i="36"/>
  <c r="G507" i="36"/>
  <c r="G508" i="36"/>
  <c r="G509" i="36"/>
  <c r="G510" i="36"/>
  <c r="G511" i="36"/>
  <c r="G512" i="36"/>
  <c r="G513" i="36"/>
  <c r="O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O529" i="36"/>
  <c r="G530" i="36"/>
  <c r="G531" i="36"/>
  <c r="G532" i="36"/>
  <c r="G533" i="36"/>
  <c r="G534" i="36"/>
  <c r="G535" i="36"/>
  <c r="G536" i="36"/>
  <c r="G537" i="36"/>
  <c r="O537" i="36"/>
  <c r="G538" i="36"/>
  <c r="G539" i="36"/>
  <c r="G540" i="36"/>
  <c r="G541" i="36"/>
  <c r="G542" i="36"/>
  <c r="G543" i="36"/>
  <c r="O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O561" i="36"/>
  <c r="G562" i="36"/>
  <c r="G563" i="36"/>
  <c r="G564" i="36"/>
  <c r="G565" i="36"/>
  <c r="G566" i="36"/>
  <c r="O566" i="36"/>
  <c r="G567" i="36"/>
  <c r="G568" i="36"/>
  <c r="G569" i="36"/>
  <c r="G570" i="36"/>
  <c r="G571" i="36"/>
  <c r="G572" i="36"/>
  <c r="G573" i="36"/>
  <c r="G574" i="36"/>
  <c r="G575" i="36"/>
  <c r="G576" i="36"/>
  <c r="G577" i="36"/>
  <c r="O577" i="36"/>
  <c r="G578" i="36"/>
  <c r="G579" i="36"/>
  <c r="G580" i="36"/>
  <c r="G581" i="36"/>
  <c r="G582" i="36"/>
  <c r="G583" i="36"/>
  <c r="G584" i="36"/>
  <c r="G585" i="36"/>
  <c r="O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G599" i="36"/>
  <c r="G600" i="36"/>
  <c r="O600" i="36"/>
  <c r="G601" i="36"/>
  <c r="G602" i="36"/>
  <c r="G603" i="36"/>
  <c r="G604" i="36"/>
  <c r="G605" i="36"/>
  <c r="G606" i="36"/>
  <c r="G607" i="36"/>
  <c r="O607" i="36"/>
  <c r="G608" i="36"/>
  <c r="G609" i="36"/>
  <c r="G610" i="36"/>
  <c r="G611" i="36"/>
  <c r="G612" i="36"/>
  <c r="G613" i="36"/>
  <c r="O613" i="36"/>
  <c r="G614" i="36"/>
  <c r="G615" i="36"/>
  <c r="G616" i="36"/>
  <c r="G617" i="36"/>
  <c r="G618" i="36"/>
  <c r="G619" i="36"/>
  <c r="G620" i="36"/>
  <c r="G621" i="36"/>
  <c r="O621" i="36"/>
  <c r="G622" i="36"/>
  <c r="G623" i="36"/>
  <c r="O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O637" i="36"/>
  <c r="G638" i="36"/>
  <c r="G639" i="36"/>
  <c r="G640" i="36"/>
  <c r="G641" i="36"/>
  <c r="G642" i="36"/>
  <c r="G643" i="36"/>
  <c r="G644" i="36"/>
  <c r="G645" i="36"/>
  <c r="O645" i="36"/>
  <c r="G646" i="36"/>
  <c r="G647" i="36"/>
  <c r="O647" i="36"/>
  <c r="G648" i="36"/>
  <c r="G649" i="36"/>
  <c r="G650" i="36"/>
  <c r="G651" i="36"/>
  <c r="G652" i="36"/>
  <c r="G653" i="36"/>
  <c r="G654" i="36"/>
  <c r="G655" i="36"/>
  <c r="O655" i="36"/>
  <c r="G656" i="36"/>
  <c r="G657" i="36"/>
  <c r="G658" i="36"/>
  <c r="O658" i="36"/>
  <c r="G659" i="36"/>
  <c r="G660" i="36"/>
  <c r="G661" i="36"/>
  <c r="O661" i="36"/>
  <c r="G662" i="36"/>
  <c r="G663" i="36"/>
  <c r="G664" i="36"/>
  <c r="G665" i="36"/>
  <c r="G666" i="36"/>
  <c r="G667" i="36"/>
  <c r="G668" i="36"/>
  <c r="G669" i="36"/>
  <c r="O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O693" i="36"/>
  <c r="G694" i="36"/>
  <c r="G695" i="36"/>
  <c r="G696" i="36"/>
  <c r="G697" i="36"/>
  <c r="G698" i="36"/>
  <c r="G699" i="36"/>
  <c r="G700" i="36"/>
  <c r="G701" i="36"/>
  <c r="G702" i="36"/>
  <c r="G703" i="36"/>
  <c r="O703" i="36"/>
  <c r="G704" i="36"/>
  <c r="G705" i="36"/>
  <c r="G706" i="36"/>
  <c r="G707" i="36"/>
  <c r="G708" i="36"/>
  <c r="G709" i="36"/>
  <c r="O709" i="36"/>
  <c r="G710" i="36"/>
  <c r="O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O743" i="36"/>
  <c r="G744" i="36"/>
  <c r="G745" i="36"/>
  <c r="G746" i="36"/>
  <c r="G747" i="36"/>
  <c r="G748" i="36"/>
  <c r="G749" i="36"/>
  <c r="G750" i="36"/>
  <c r="G751" i="36"/>
  <c r="O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O799" i="36"/>
  <c r="G800" i="36"/>
  <c r="G801" i="36"/>
  <c r="G802" i="36"/>
  <c r="O802" i="36"/>
  <c r="G803" i="36"/>
  <c r="G804" i="36"/>
  <c r="G805" i="36"/>
  <c r="G806" i="36"/>
  <c r="O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O829" i="36"/>
  <c r="G830" i="36"/>
  <c r="G831" i="36"/>
  <c r="O831" i="36"/>
  <c r="G832" i="36"/>
  <c r="G833" i="36"/>
  <c r="G834" i="36"/>
  <c r="G835" i="36"/>
  <c r="G836" i="36"/>
  <c r="G837" i="36"/>
  <c r="O837" i="36"/>
  <c r="G838" i="36"/>
  <c r="G839" i="36"/>
  <c r="G840" i="36"/>
  <c r="G841" i="36"/>
  <c r="G842" i="36"/>
  <c r="G843" i="36"/>
  <c r="G844" i="36"/>
  <c r="G845" i="36"/>
  <c r="G846" i="36"/>
  <c r="G847" i="36"/>
  <c r="O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O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O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O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O949" i="36"/>
  <c r="G950" i="36"/>
  <c r="G951" i="36"/>
  <c r="G952" i="36"/>
  <c r="G953" i="36"/>
  <c r="G954" i="36"/>
  <c r="G955" i="36"/>
  <c r="G956" i="36"/>
  <c r="G957" i="36"/>
  <c r="G958" i="36"/>
  <c r="G959" i="36"/>
  <c r="O959" i="36"/>
  <c r="G960" i="36"/>
  <c r="G961" i="36"/>
  <c r="G962" i="36"/>
  <c r="G963" i="36"/>
  <c r="G964" i="36"/>
  <c r="G965" i="36"/>
  <c r="O965" i="36"/>
  <c r="G966" i="36"/>
  <c r="G967" i="36"/>
  <c r="G968" i="36"/>
  <c r="G969" i="36"/>
  <c r="G970" i="36"/>
  <c r="G971" i="36"/>
  <c r="G972" i="36"/>
  <c r="O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O985" i="36"/>
  <c r="G986" i="36"/>
  <c r="G987" i="36"/>
  <c r="G988" i="36"/>
  <c r="G989" i="36"/>
  <c r="O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O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O1057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O1370" i="36" l="1"/>
  <c r="B13" i="37"/>
  <c r="B17" i="37"/>
  <c r="B30" i="37"/>
  <c r="B28" i="37"/>
  <c r="B11" i="37"/>
  <c r="D8" i="37"/>
  <c r="D19" i="37" s="1"/>
  <c r="B5" i="37"/>
  <c r="J8" i="37"/>
  <c r="J11" i="37" s="1"/>
  <c r="B19" i="37"/>
  <c r="B36" i="37"/>
  <c r="B32" i="37"/>
  <c r="B15" i="37"/>
  <c r="B34" i="37"/>
  <c r="D15" i="37" l="1"/>
  <c r="F15" i="37" s="1"/>
  <c r="H15" i="37" s="1"/>
  <c r="J13" i="37"/>
  <c r="L13" i="37" s="1"/>
  <c r="N13" i="37" s="1"/>
  <c r="J17" i="37"/>
  <c r="L17" i="37" s="1"/>
  <c r="N17" i="37" s="1"/>
  <c r="D32" i="37"/>
  <c r="F32" i="37" s="1"/>
  <c r="D13" i="37"/>
  <c r="F13" i="37" s="1"/>
  <c r="H13" i="37" s="1"/>
  <c r="L11" i="37"/>
  <c r="N11" i="37" s="1"/>
  <c r="D30" i="37"/>
  <c r="F30" i="37" s="1"/>
  <c r="D36" i="37"/>
  <c r="F36" i="37" s="1"/>
  <c r="D34" i="37"/>
  <c r="F34" i="37" s="1"/>
  <c r="D28" i="37"/>
  <c r="F28" i="37" s="1"/>
  <c r="J19" i="37"/>
  <c r="L19" i="37" s="1"/>
  <c r="N19" i="37" s="1"/>
  <c r="J15" i="37"/>
  <c r="L15" i="37" s="1"/>
  <c r="N15" i="37" s="1"/>
  <c r="D17" i="37"/>
  <c r="F17" i="37" s="1"/>
  <c r="H17" i="37" s="1"/>
  <c r="D11" i="37"/>
  <c r="F11" i="37" s="1"/>
  <c r="H11" i="37" s="1"/>
  <c r="F19" i="37"/>
  <c r="H19" i="37" s="1"/>
</calcChain>
</file>

<file path=xl/sharedStrings.xml><?xml version="1.0" encoding="utf-8"?>
<sst xmlns="http://schemas.openxmlformats.org/spreadsheetml/2006/main" count="244" uniqueCount="208">
  <si>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</si>
  <si>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</si>
  <si>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</si>
  <si>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</si>
  <si>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</si>
  <si>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</si>
  <si>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</si>
  <si>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</si>
  <si>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</si>
  <si>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</si>
  <si>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</si>
  <si>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</si>
  <si>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</si>
  <si>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</si>
  <si>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</si>
  <si>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</si>
  <si>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</si>
  <si>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</si>
  <si>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</si>
  <si>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</si>
  <si>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</si>
  <si>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</si>
  <si>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</si>
  <si>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</si>
  <si>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</si>
  <si>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</si>
  <si>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</si>
  <si>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</si>
  <si>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</si>
  <si>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</si>
  <si>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</si>
  <si>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</si>
  <si>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</si>
  <si>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</si>
  <si>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</si>
  <si>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</si>
  <si>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</si>
  <si>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</si>
  <si>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</si>
  <si>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</si>
  <si>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</si>
  <si>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</si>
  <si>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</si>
  <si>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</si>
  <si>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</si>
  <si>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</si>
  <si>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</si>
  <si>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</si>
  <si>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</si>
  <si>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</si>
  <si>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</si>
  <si>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</si>
  <si>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</si>
  <si>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</si>
  <si>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</si>
  <si>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</si>
  <si>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</si>
  <si>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</si>
  <si>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</si>
  <si>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</si>
  <si>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</si>
  <si>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</si>
  <si>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</si>
  <si>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</si>
  <si>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</si>
  <si>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</si>
  <si>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</si>
  <si>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</si>
  <si>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</si>
  <si>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</si>
  <si>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</si>
  <si>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</si>
  <si>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</si>
  <si>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</si>
  <si>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</si>
  <si>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</si>
  <si>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</si>
  <si>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</si>
  <si>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</si>
  <si>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</si>
  <si>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</si>
  <si>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</si>
  <si>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</si>
  <si>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</si>
  <si>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</si>
  <si>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</si>
  <si>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</si>
  <si>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</si>
  <si>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</si>
  <si>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</si>
  <si>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</si>
  <si>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</si>
  <si>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</si>
  <si>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</si>
  <si>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</si>
  <si>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</si>
  <si>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</si>
  <si>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</si>
  <si>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</si>
  <si>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</si>
  <si>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</si>
  <si>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</si>
  <si>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</si>
  <si>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</si>
  <si>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</si>
  <si>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</si>
  <si>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</si>
  <si>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</si>
  <si>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</si>
  <si>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</si>
  <si>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</si>
  <si>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</si>
  <si>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</si>
  <si>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</si>
  <si>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</si>
  <si>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</si>
  <si>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</si>
  <si>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</si>
  <si>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</si>
  <si>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</si>
  <si>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</si>
  <si>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</si>
  <si>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</si>
  <si>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</si>
  <si>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</si>
  <si>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</si>
  <si>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</si>
  <si>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</si>
  <si>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</si>
  <si>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</si>
  <si>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</si>
  <si>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</si>
  <si>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</si>
  <si>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</si>
  <si>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</si>
  <si>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</si>
  <si>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</si>
  <si>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</si>
  <si>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</si>
  <si>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</si>
  <si>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</si>
  <si>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</si>
  <si>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</si>
  <si>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</si>
  <si>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</si>
  <si>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</si>
  <si>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</si>
  <si>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</si>
  <si>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</si>
  <si>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</si>
  <si>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</si>
  <si>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</si>
  <si>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</si>
  <si>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</si>
  <si>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</si>
  <si>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</si>
  <si>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</si>
  <si>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</si>
  <si>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</si>
  <si>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</si>
  <si>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</si>
  <si>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</si>
  <si>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</si>
  <si>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</si>
  <si>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</si>
  <si>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</si>
  <si>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</si>
  <si>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</si>
  <si>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</si>
  <si>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</si>
  <si>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</si>
  <si>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</si>
  <si>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</si>
  <si>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</si>
  <si>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</si>
  <si>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</si>
  <si>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</si>
  <si>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</si>
  <si>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</si>
  <si>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</si>
  <si>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</si>
  <si>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</si>
  <si>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</si>
  <si>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</si>
  <si>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</si>
  <si>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</si>
  <si>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</si>
  <si>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</si>
  <si>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</si>
  <si>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</si>
  <si>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</si>
  <si>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</si>
  <si>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</si>
  <si>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</si>
  <si>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</si>
  <si>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</si>
  <si>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</si>
  <si>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</si>
  <si>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</si>
  <si>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</si>
  <si>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</si>
  <si>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</si>
  <si>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</si>
  <si>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</si>
  <si>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</si>
  <si>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</si>
  <si>
    <t>2025 NAICS</t>
  </si>
  <si>
    <t>4th Qtr.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</si>
</sst>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3" fillId="0" borderId="0" xfId="41" applyFont="1" applyAlignment="1">
      <alignment horizontal="center"/>
    </xf>
    <xf numFmtId="0" fontId="32" fillId="29" borderId="0" xfId="41" applyFont="1" applyFill="1" applyAlignment="1">
      <alignment horizontal="left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Initial Claims 2008-2025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96728326497655E-2"/>
          <c:y val="0.19634550226676215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Data-Wednesday'!$A$475:$A$1372</c:f>
              <c:numCache>
                <c:formatCode>m/d/yyyy</c:formatCode>
                <c:ptCount val="898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</c:numCache>
            </c:numRef>
          </c:cat>
          <c:val>
            <c:numRef>
              <c:f>'Claims Data-Wednesday'!$E$475:$E$1372</c:f>
              <c:numCache>
                <c:formatCode>#,##0</c:formatCode>
                <c:ptCount val="898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  <c:pt idx="880">
                  <c:v>3235</c:v>
                </c:pt>
                <c:pt idx="881">
                  <c:v>2883</c:v>
                </c:pt>
                <c:pt idx="882">
                  <c:v>5319</c:v>
                </c:pt>
                <c:pt idx="883">
                  <c:v>3846</c:v>
                </c:pt>
                <c:pt idx="884">
                  <c:v>3726</c:v>
                </c:pt>
                <c:pt idx="885">
                  <c:v>3675</c:v>
                </c:pt>
                <c:pt idx="886">
                  <c:v>5294</c:v>
                </c:pt>
                <c:pt idx="887">
                  <c:v>5904</c:v>
                </c:pt>
                <c:pt idx="888">
                  <c:v>4591</c:v>
                </c:pt>
                <c:pt idx="889">
                  <c:v>3617</c:v>
                </c:pt>
                <c:pt idx="890">
                  <c:v>3489</c:v>
                </c:pt>
                <c:pt idx="891">
                  <c:v>3107</c:v>
                </c:pt>
                <c:pt idx="892">
                  <c:v>3087</c:v>
                </c:pt>
                <c:pt idx="893">
                  <c:v>3062</c:v>
                </c:pt>
                <c:pt idx="894">
                  <c:v>2963</c:v>
                </c:pt>
                <c:pt idx="895">
                  <c:v>2778</c:v>
                </c:pt>
                <c:pt idx="896">
                  <c:v>2366</c:v>
                </c:pt>
                <c:pt idx="897">
                  <c:v>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24183981407631"/>
          <c:y val="0.94073746100886324"/>
          <c:w val="0.50144507266990268"/>
          <c:h val="4.50478264684997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2008-2025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Data-Wednesday'!$A$475:$A$1372</c:f>
              <c:numCache>
                <c:formatCode>m/d/yyyy</c:formatCode>
                <c:ptCount val="898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</c:numCache>
            </c:numRef>
          </c:cat>
          <c:val>
            <c:numRef>
              <c:f>'Claims Data-Wednesday'!$F$475:$F$1372</c:f>
              <c:numCache>
                <c:formatCode>#,##0</c:formatCode>
                <c:ptCount val="898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  <c:pt idx="880">
                  <c:v>20923</c:v>
                </c:pt>
                <c:pt idx="881">
                  <c:v>20931</c:v>
                </c:pt>
                <c:pt idx="882">
                  <c:v>24224</c:v>
                </c:pt>
                <c:pt idx="883">
                  <c:v>23610</c:v>
                </c:pt>
                <c:pt idx="884">
                  <c:v>24094</c:v>
                </c:pt>
                <c:pt idx="885">
                  <c:v>24631</c:v>
                </c:pt>
                <c:pt idx="886">
                  <c:v>28033</c:v>
                </c:pt>
                <c:pt idx="887">
                  <c:v>30829</c:v>
                </c:pt>
                <c:pt idx="888">
                  <c:v>29825</c:v>
                </c:pt>
                <c:pt idx="889">
                  <c:v>29956</c:v>
                </c:pt>
                <c:pt idx="890">
                  <c:v>30247</c:v>
                </c:pt>
                <c:pt idx="891">
                  <c:v>28861</c:v>
                </c:pt>
                <c:pt idx="892">
                  <c:v>30846</c:v>
                </c:pt>
                <c:pt idx="893">
                  <c:v>28908</c:v>
                </c:pt>
                <c:pt idx="894">
                  <c:v>26542</c:v>
                </c:pt>
                <c:pt idx="895">
                  <c:v>27737</c:v>
                </c:pt>
                <c:pt idx="896">
                  <c:v>26606</c:v>
                </c:pt>
                <c:pt idx="897">
                  <c:v>25133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2014-2025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  <c:pt idx="45">
                  <c:v>4705720</c:v>
                </c:pt>
                <c:pt idx="46">
                  <c:v>5547621</c:v>
                </c:pt>
                <c:pt idx="47">
                  <c:v>5587714</c:v>
                </c:pt>
                <c:pt idx="48">
                  <c:v>5877105</c:v>
                </c:pt>
                <c:pt idx="49">
                  <c:v>5644296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Data-Wednesday'!$H$1362:$H$1413</c:f>
              <c:numCache>
                <c:formatCode>"$"#,##0</c:formatCode>
                <c:ptCount val="52"/>
                <c:pt idx="0">
                  <c:v>7651550</c:v>
                </c:pt>
                <c:pt idx="1">
                  <c:v>7231703</c:v>
                </c:pt>
                <c:pt idx="2">
                  <c:v>7703115</c:v>
                </c:pt>
                <c:pt idx="3">
                  <c:v>7424685</c:v>
                </c:pt>
                <c:pt idx="4">
                  <c:v>7385611</c:v>
                </c:pt>
                <c:pt idx="5">
                  <c:v>7383919</c:v>
                </c:pt>
                <c:pt idx="6">
                  <c:v>7504374</c:v>
                </c:pt>
                <c:pt idx="7">
                  <c:v>7199024</c:v>
                </c:pt>
                <c:pt idx="8">
                  <c:v>6850141</c:v>
                </c:pt>
                <c:pt idx="9">
                  <c:v>6421043</c:v>
                </c:pt>
                <c:pt idx="10">
                  <c:v>6117658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802-B359-BD3CF63D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  <c15:filteredLineSeries>
              <c15:ser>
                <c:idx val="11"/>
                <c:order val="9"/>
                <c:tx>
                  <c:v>2014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Data-Wednesday'!$H$788:$H$839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12001239.25</c:v>
                      </c:pt>
                      <c:pt idx="1">
                        <c:v>9859650.0199999996</c:v>
                      </c:pt>
                      <c:pt idx="2">
                        <c:v>13718718.84</c:v>
                      </c:pt>
                      <c:pt idx="3">
                        <c:v>12924125.52</c:v>
                      </c:pt>
                      <c:pt idx="4">
                        <c:v>14175017.050000001</c:v>
                      </c:pt>
                      <c:pt idx="5">
                        <c:v>13429919.199999999</c:v>
                      </c:pt>
                      <c:pt idx="6">
                        <c:v>13107325.289999999</c:v>
                      </c:pt>
                      <c:pt idx="7">
                        <c:v>12656658.35</c:v>
                      </c:pt>
                      <c:pt idx="8">
                        <c:v>12454846.08</c:v>
                      </c:pt>
                      <c:pt idx="9">
                        <c:v>12009080.039999999</c:v>
                      </c:pt>
                      <c:pt idx="10">
                        <c:v>11513912.85</c:v>
                      </c:pt>
                      <c:pt idx="11">
                        <c:v>11182359.310000001</c:v>
                      </c:pt>
                      <c:pt idx="12">
                        <c:v>10803212.09</c:v>
                      </c:pt>
                      <c:pt idx="13">
                        <c:v>10124287.220000001</c:v>
                      </c:pt>
                      <c:pt idx="14">
                        <c:v>8752744.1500000004</c:v>
                      </c:pt>
                      <c:pt idx="15">
                        <c:v>8278818.0199999996</c:v>
                      </c:pt>
                      <c:pt idx="16">
                        <c:v>8070572.4500000002</c:v>
                      </c:pt>
                      <c:pt idx="17">
                        <c:v>7795504.0899999999</c:v>
                      </c:pt>
                      <c:pt idx="18">
                        <c:v>7647428.0499999998</c:v>
                      </c:pt>
                      <c:pt idx="19">
                        <c:v>7760218.79</c:v>
                      </c:pt>
                      <c:pt idx="20">
                        <c:v>7212462.96</c:v>
                      </c:pt>
                      <c:pt idx="21">
                        <c:v>7040060.9900000002</c:v>
                      </c:pt>
                      <c:pt idx="22">
                        <c:v>6879768.0099999998</c:v>
                      </c:pt>
                      <c:pt idx="23">
                        <c:v>6763424.2000000002</c:v>
                      </c:pt>
                      <c:pt idx="24">
                        <c:v>6828722.2199999997</c:v>
                      </c:pt>
                      <c:pt idx="25">
                        <c:v>6630085.2699999996</c:v>
                      </c:pt>
                      <c:pt idx="26">
                        <c:v>6757484.3600000003</c:v>
                      </c:pt>
                      <c:pt idx="27">
                        <c:v>6421933.1600000001</c:v>
                      </c:pt>
                      <c:pt idx="28">
                        <c:v>6562340.6699999999</c:v>
                      </c:pt>
                      <c:pt idx="29">
                        <c:v>6437505.4299999997</c:v>
                      </c:pt>
                      <c:pt idx="30">
                        <c:v>6526516.3300000001</c:v>
                      </c:pt>
                      <c:pt idx="31">
                        <c:v>6702025.3600000003</c:v>
                      </c:pt>
                      <c:pt idx="32">
                        <c:v>6279644.8899999997</c:v>
                      </c:pt>
                      <c:pt idx="33">
                        <c:v>6316834.6500000004</c:v>
                      </c:pt>
                      <c:pt idx="34">
                        <c:v>6116856.2999999998</c:v>
                      </c:pt>
                      <c:pt idx="35">
                        <c:v>6215458.4199999999</c:v>
                      </c:pt>
                      <c:pt idx="36">
                        <c:v>6200774.4800000004</c:v>
                      </c:pt>
                      <c:pt idx="37">
                        <c:v>6078436.7199999997</c:v>
                      </c:pt>
                      <c:pt idx="38">
                        <c:v>6287528.3499999996</c:v>
                      </c:pt>
                      <c:pt idx="39">
                        <c:v>6054070.7000000002</c:v>
                      </c:pt>
                      <c:pt idx="40">
                        <c:v>5765845.7599999998</c:v>
                      </c:pt>
                      <c:pt idx="41">
                        <c:v>5890139.6799999997</c:v>
                      </c:pt>
                      <c:pt idx="42">
                        <c:v>5830780.0700000003</c:v>
                      </c:pt>
                      <c:pt idx="43">
                        <c:v>5786732.8499999996</c:v>
                      </c:pt>
                      <c:pt idx="44">
                        <c:v>5750453.9400000004</c:v>
                      </c:pt>
                      <c:pt idx="45">
                        <c:v>6080316.6399999997</c:v>
                      </c:pt>
                      <c:pt idx="46">
                        <c:v>6095247.46</c:v>
                      </c:pt>
                      <c:pt idx="47">
                        <c:v>7097269.0700000003</c:v>
                      </c:pt>
                      <c:pt idx="48">
                        <c:v>7149064.96</c:v>
                      </c:pt>
                      <c:pt idx="49">
                        <c:v>7362134.1600000001</c:v>
                      </c:pt>
                      <c:pt idx="50">
                        <c:v>7095700.0099999998</c:v>
                      </c:pt>
                      <c:pt idx="51">
                        <c:v>8228730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23-463D-8230-2D3B1A3AFE40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2015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Data-Wednesday'!$H$840:$H$891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9146997.0399999991</c:v>
                      </c:pt>
                      <c:pt idx="1">
                        <c:v>10354568.039999999</c:v>
                      </c:pt>
                      <c:pt idx="2">
                        <c:v>9874034.8499999996</c:v>
                      </c:pt>
                      <c:pt idx="3">
                        <c:v>9909313.7899999991</c:v>
                      </c:pt>
                      <c:pt idx="4">
                        <c:v>9913988.7699999996</c:v>
                      </c:pt>
                      <c:pt idx="5">
                        <c:v>9803749.5399999991</c:v>
                      </c:pt>
                      <c:pt idx="6">
                        <c:v>9560195.9199999999</c:v>
                      </c:pt>
                      <c:pt idx="7">
                        <c:v>10006675.15</c:v>
                      </c:pt>
                      <c:pt idx="8">
                        <c:v>10066382.43</c:v>
                      </c:pt>
                      <c:pt idx="9">
                        <c:v>9795252.2300000004</c:v>
                      </c:pt>
                      <c:pt idx="10">
                        <c:v>9167661.1199999992</c:v>
                      </c:pt>
                      <c:pt idx="11">
                        <c:v>8340354.7000000002</c:v>
                      </c:pt>
                      <c:pt idx="12">
                        <c:v>7913418.2699999996</c:v>
                      </c:pt>
                      <c:pt idx="13">
                        <c:v>7272994.3899999997</c:v>
                      </c:pt>
                      <c:pt idx="14">
                        <c:v>6970007.3399999999</c:v>
                      </c:pt>
                      <c:pt idx="15">
                        <c:v>6420658.7800000003</c:v>
                      </c:pt>
                      <c:pt idx="16">
                        <c:v>6241668.5300000003</c:v>
                      </c:pt>
                      <c:pt idx="17">
                        <c:v>5925588.5599999996</c:v>
                      </c:pt>
                      <c:pt idx="18">
                        <c:v>5995151.5999999996</c:v>
                      </c:pt>
                      <c:pt idx="19">
                        <c:v>5908104.0899999999</c:v>
                      </c:pt>
                      <c:pt idx="20">
                        <c:v>5614786.7800000003</c:v>
                      </c:pt>
                      <c:pt idx="21">
                        <c:v>5657961.9000000004</c:v>
                      </c:pt>
                      <c:pt idx="22">
                        <c:v>5775109.6600000001</c:v>
                      </c:pt>
                      <c:pt idx="23">
                        <c:v>5639097.7599999998</c:v>
                      </c:pt>
                      <c:pt idx="24">
                        <c:v>5790120.0099999998</c:v>
                      </c:pt>
                      <c:pt idx="25">
                        <c:v>5604927.46</c:v>
                      </c:pt>
                      <c:pt idx="26">
                        <c:v>5817106.29</c:v>
                      </c:pt>
                      <c:pt idx="27">
                        <c:v>5887870.2300000004</c:v>
                      </c:pt>
                      <c:pt idx="28">
                        <c:v>5603022.9299999997</c:v>
                      </c:pt>
                      <c:pt idx="29">
                        <c:v>5645706.75</c:v>
                      </c:pt>
                      <c:pt idx="30">
                        <c:v>5605607.5999999996</c:v>
                      </c:pt>
                      <c:pt idx="31">
                        <c:v>5502398.4100000001</c:v>
                      </c:pt>
                      <c:pt idx="32">
                        <c:v>5495476.3799999999</c:v>
                      </c:pt>
                      <c:pt idx="33">
                        <c:v>5441774.7000000002</c:v>
                      </c:pt>
                      <c:pt idx="34">
                        <c:v>5479823</c:v>
                      </c:pt>
                      <c:pt idx="35">
                        <c:v>5109476.93</c:v>
                      </c:pt>
                      <c:pt idx="36">
                        <c:v>5247034.0199999996</c:v>
                      </c:pt>
                      <c:pt idx="37">
                        <c:v>5178318.6100000003</c:v>
                      </c:pt>
                      <c:pt idx="38">
                        <c:v>5075557.22</c:v>
                      </c:pt>
                      <c:pt idx="39">
                        <c:v>4979945.33</c:v>
                      </c:pt>
                      <c:pt idx="40">
                        <c:v>4735329.93</c:v>
                      </c:pt>
                      <c:pt idx="41">
                        <c:v>4945369.21</c:v>
                      </c:pt>
                      <c:pt idx="42">
                        <c:v>4829187.9400000004</c:v>
                      </c:pt>
                      <c:pt idx="43">
                        <c:v>4846403.6900000004</c:v>
                      </c:pt>
                      <c:pt idx="44">
                        <c:v>4987963.88</c:v>
                      </c:pt>
                      <c:pt idx="45">
                        <c:v>5077395.97</c:v>
                      </c:pt>
                      <c:pt idx="46">
                        <c:v>4911128.6100000003</c:v>
                      </c:pt>
                      <c:pt idx="47">
                        <c:v>5829866.5800000001</c:v>
                      </c:pt>
                      <c:pt idx="48">
                        <c:v>5997397.4299999997</c:v>
                      </c:pt>
                      <c:pt idx="49">
                        <c:v>6486491.7699999996</c:v>
                      </c:pt>
                      <c:pt idx="50">
                        <c:v>6315321.7599999998</c:v>
                      </c:pt>
                      <c:pt idx="51">
                        <c:v>7313127.25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855894289252555E-2"/>
          <c:h val="0.3244475465653705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2014-2025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  <c:pt idx="45">
                  <c:v>288</c:v>
                </c:pt>
                <c:pt idx="46">
                  <c:v>244</c:v>
                </c:pt>
                <c:pt idx="47">
                  <c:v>235</c:v>
                </c:pt>
                <c:pt idx="48">
                  <c:v>273</c:v>
                </c:pt>
                <c:pt idx="4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Data-Wednesday'!$I$1362:$I$1413</c:f>
              <c:numCache>
                <c:formatCode>#,##0</c:formatCode>
                <c:ptCount val="52"/>
                <c:pt idx="0">
                  <c:v>249</c:v>
                </c:pt>
                <c:pt idx="1">
                  <c:v>309</c:v>
                </c:pt>
                <c:pt idx="2">
                  <c:v>283</c:v>
                </c:pt>
                <c:pt idx="3">
                  <c:v>297</c:v>
                </c:pt>
                <c:pt idx="4">
                  <c:v>266</c:v>
                </c:pt>
                <c:pt idx="5">
                  <c:v>268</c:v>
                </c:pt>
                <c:pt idx="6">
                  <c:v>312</c:v>
                </c:pt>
                <c:pt idx="7">
                  <c:v>281</c:v>
                </c:pt>
                <c:pt idx="8">
                  <c:v>304</c:v>
                </c:pt>
                <c:pt idx="9">
                  <c:v>282</c:v>
                </c:pt>
                <c:pt idx="10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7A2-8D51-3BF2BB0E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2014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Data-Wednesday'!$I$788:$I$839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795</c:v>
                      </c:pt>
                      <c:pt idx="1">
                        <c:v>790</c:v>
                      </c:pt>
                      <c:pt idx="2">
                        <c:v>941</c:v>
                      </c:pt>
                      <c:pt idx="3">
                        <c:v>817</c:v>
                      </c:pt>
                      <c:pt idx="4">
                        <c:v>897</c:v>
                      </c:pt>
                      <c:pt idx="5">
                        <c:v>821</c:v>
                      </c:pt>
                      <c:pt idx="6">
                        <c:v>735</c:v>
                      </c:pt>
                      <c:pt idx="7">
                        <c:v>748</c:v>
                      </c:pt>
                      <c:pt idx="8">
                        <c:v>702</c:v>
                      </c:pt>
                      <c:pt idx="9">
                        <c:v>723</c:v>
                      </c:pt>
                      <c:pt idx="10">
                        <c:v>666</c:v>
                      </c:pt>
                      <c:pt idx="11">
                        <c:v>694</c:v>
                      </c:pt>
                      <c:pt idx="12">
                        <c:v>640</c:v>
                      </c:pt>
                      <c:pt idx="13">
                        <c:v>767</c:v>
                      </c:pt>
                      <c:pt idx="14">
                        <c:v>709</c:v>
                      </c:pt>
                      <c:pt idx="15">
                        <c:v>706</c:v>
                      </c:pt>
                      <c:pt idx="16">
                        <c:v>670</c:v>
                      </c:pt>
                      <c:pt idx="17">
                        <c:v>690</c:v>
                      </c:pt>
                      <c:pt idx="18">
                        <c:v>735</c:v>
                      </c:pt>
                      <c:pt idx="19">
                        <c:v>668</c:v>
                      </c:pt>
                      <c:pt idx="20">
                        <c:v>618</c:v>
                      </c:pt>
                      <c:pt idx="21">
                        <c:v>592</c:v>
                      </c:pt>
                      <c:pt idx="22">
                        <c:v>629</c:v>
                      </c:pt>
                      <c:pt idx="23">
                        <c:v>636</c:v>
                      </c:pt>
                      <c:pt idx="24">
                        <c:v>640</c:v>
                      </c:pt>
                      <c:pt idx="25">
                        <c:v>522</c:v>
                      </c:pt>
                      <c:pt idx="26">
                        <c:v>889</c:v>
                      </c:pt>
                      <c:pt idx="27">
                        <c:v>858</c:v>
                      </c:pt>
                      <c:pt idx="28">
                        <c:v>596</c:v>
                      </c:pt>
                      <c:pt idx="29">
                        <c:v>771</c:v>
                      </c:pt>
                      <c:pt idx="30">
                        <c:v>794</c:v>
                      </c:pt>
                      <c:pt idx="31">
                        <c:v>698</c:v>
                      </c:pt>
                      <c:pt idx="32">
                        <c:v>611</c:v>
                      </c:pt>
                      <c:pt idx="33">
                        <c:v>599</c:v>
                      </c:pt>
                      <c:pt idx="34">
                        <c:v>539</c:v>
                      </c:pt>
                      <c:pt idx="35">
                        <c:v>556</c:v>
                      </c:pt>
                      <c:pt idx="36">
                        <c:v>570</c:v>
                      </c:pt>
                      <c:pt idx="37">
                        <c:v>519</c:v>
                      </c:pt>
                      <c:pt idx="38">
                        <c:v>523</c:v>
                      </c:pt>
                      <c:pt idx="39">
                        <c:v>568</c:v>
                      </c:pt>
                      <c:pt idx="40">
                        <c:v>595</c:v>
                      </c:pt>
                      <c:pt idx="41">
                        <c:v>514</c:v>
                      </c:pt>
                      <c:pt idx="42">
                        <c:v>487</c:v>
                      </c:pt>
                      <c:pt idx="43">
                        <c:v>452</c:v>
                      </c:pt>
                      <c:pt idx="44">
                        <c:v>496</c:v>
                      </c:pt>
                      <c:pt idx="45">
                        <c:v>516</c:v>
                      </c:pt>
                      <c:pt idx="46">
                        <c:v>506</c:v>
                      </c:pt>
                      <c:pt idx="47">
                        <c:v>523</c:v>
                      </c:pt>
                      <c:pt idx="48">
                        <c:v>540</c:v>
                      </c:pt>
                      <c:pt idx="49">
                        <c:v>516</c:v>
                      </c:pt>
                      <c:pt idx="50">
                        <c:v>463</c:v>
                      </c:pt>
                      <c:pt idx="51">
                        <c:v>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9-415A-B3F5-56C47FA2C51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2015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Data-Wednesday'!$I$840:$I$891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549</c:v>
                      </c:pt>
                      <c:pt idx="1">
                        <c:v>585</c:v>
                      </c:pt>
                      <c:pt idx="2">
                        <c:v>539</c:v>
                      </c:pt>
                      <c:pt idx="3">
                        <c:v>515</c:v>
                      </c:pt>
                      <c:pt idx="4">
                        <c:v>513</c:v>
                      </c:pt>
                      <c:pt idx="5">
                        <c:v>554</c:v>
                      </c:pt>
                      <c:pt idx="6">
                        <c:v>507</c:v>
                      </c:pt>
                      <c:pt idx="7">
                        <c:v>490</c:v>
                      </c:pt>
                      <c:pt idx="8">
                        <c:v>520</c:v>
                      </c:pt>
                      <c:pt idx="9">
                        <c:v>448</c:v>
                      </c:pt>
                      <c:pt idx="10">
                        <c:v>471</c:v>
                      </c:pt>
                      <c:pt idx="11">
                        <c:v>397</c:v>
                      </c:pt>
                      <c:pt idx="12">
                        <c:v>449</c:v>
                      </c:pt>
                      <c:pt idx="13">
                        <c:v>491</c:v>
                      </c:pt>
                      <c:pt idx="14">
                        <c:v>513</c:v>
                      </c:pt>
                      <c:pt idx="15">
                        <c:v>509</c:v>
                      </c:pt>
                      <c:pt idx="16">
                        <c:v>471</c:v>
                      </c:pt>
                      <c:pt idx="17">
                        <c:v>457</c:v>
                      </c:pt>
                      <c:pt idx="18">
                        <c:v>469</c:v>
                      </c:pt>
                      <c:pt idx="19">
                        <c:v>482</c:v>
                      </c:pt>
                      <c:pt idx="20">
                        <c:v>462</c:v>
                      </c:pt>
                      <c:pt idx="21">
                        <c:v>445</c:v>
                      </c:pt>
                      <c:pt idx="22">
                        <c:v>509</c:v>
                      </c:pt>
                      <c:pt idx="23">
                        <c:v>480</c:v>
                      </c:pt>
                      <c:pt idx="24">
                        <c:v>444</c:v>
                      </c:pt>
                      <c:pt idx="25">
                        <c:v>406</c:v>
                      </c:pt>
                      <c:pt idx="26">
                        <c:v>458</c:v>
                      </c:pt>
                      <c:pt idx="27">
                        <c:v>624</c:v>
                      </c:pt>
                      <c:pt idx="28">
                        <c:v>589</c:v>
                      </c:pt>
                      <c:pt idx="29">
                        <c:v>521</c:v>
                      </c:pt>
                      <c:pt idx="30">
                        <c:v>454</c:v>
                      </c:pt>
                      <c:pt idx="31">
                        <c:v>493</c:v>
                      </c:pt>
                      <c:pt idx="32">
                        <c:v>425</c:v>
                      </c:pt>
                      <c:pt idx="33">
                        <c:v>429</c:v>
                      </c:pt>
                      <c:pt idx="34">
                        <c:v>418</c:v>
                      </c:pt>
                      <c:pt idx="35">
                        <c:v>477</c:v>
                      </c:pt>
                      <c:pt idx="36">
                        <c:v>401</c:v>
                      </c:pt>
                      <c:pt idx="37">
                        <c:v>422</c:v>
                      </c:pt>
                      <c:pt idx="38">
                        <c:v>389</c:v>
                      </c:pt>
                      <c:pt idx="39">
                        <c:v>411</c:v>
                      </c:pt>
                      <c:pt idx="40">
                        <c:v>462</c:v>
                      </c:pt>
                      <c:pt idx="41">
                        <c:v>440</c:v>
                      </c:pt>
                      <c:pt idx="42">
                        <c:v>429</c:v>
                      </c:pt>
                      <c:pt idx="43">
                        <c:v>406</c:v>
                      </c:pt>
                      <c:pt idx="44">
                        <c:v>376</c:v>
                      </c:pt>
                      <c:pt idx="45">
                        <c:v>385</c:v>
                      </c:pt>
                      <c:pt idx="46">
                        <c:v>376</c:v>
                      </c:pt>
                      <c:pt idx="47">
                        <c:v>385</c:v>
                      </c:pt>
                      <c:pt idx="48">
                        <c:v>418</c:v>
                      </c:pt>
                      <c:pt idx="49">
                        <c:v>403</c:v>
                      </c:pt>
                      <c:pt idx="50">
                        <c:v>398</c:v>
                      </c:pt>
                      <c:pt idx="51">
                        <c:v>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7355340454017E-2"/>
          <c:h val="0.31363027651668068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39.9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41</c:v>
                </c:pt>
                <c:pt idx="10">
                  <c:v>41.5</c:v>
                </c:pt>
                <c:pt idx="11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ser>
          <c:idx val="17"/>
          <c:order val="17"/>
          <c:tx>
            <c:v>2025</c:v>
          </c:tx>
          <c:invertIfNegative val="0"/>
          <c:val>
            <c:numRef>
              <c:f>'Manufacturing Hours Data'!$Z$4:$Z$15</c:f>
              <c:numCache>
                <c:formatCode>#0.0</c:formatCode>
                <c:ptCount val="12"/>
                <c:pt idx="0">
                  <c:v>41</c:v>
                </c:pt>
                <c:pt idx="1">
                  <c:v>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EA5-8E05-E0B24B86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v>2013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'Manufacturing Hours Data'!$N$4:$N$15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</c:v>
                      </c:pt>
                      <c:pt idx="1">
                        <c:v>42</c:v>
                      </c:pt>
                      <c:pt idx="2">
                        <c:v>42.2</c:v>
                      </c:pt>
                      <c:pt idx="3">
                        <c:v>42.4</c:v>
                      </c:pt>
                      <c:pt idx="4">
                        <c:v>41.9</c:v>
                      </c:pt>
                      <c:pt idx="5">
                        <c:v>41.4</c:v>
                      </c:pt>
                      <c:pt idx="6">
                        <c:v>40.1</c:v>
                      </c:pt>
                      <c:pt idx="7">
                        <c:v>41.3</c:v>
                      </c:pt>
                      <c:pt idx="8">
                        <c:v>41.8</c:v>
                      </c:pt>
                      <c:pt idx="9">
                        <c:v>41.4</c:v>
                      </c:pt>
                      <c:pt idx="10">
                        <c:v>41.6</c:v>
                      </c:pt>
                      <c:pt idx="11">
                        <c:v>41.9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323-4A99-AA02-3AFA7D9833A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v>2014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Data'!$O$4:$O$15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40.1</c:v>
                      </c:pt>
                      <c:pt idx="1">
                        <c:v>41.6</c:v>
                      </c:pt>
                      <c:pt idx="2">
                        <c:v>41.3</c:v>
                      </c:pt>
                      <c:pt idx="3">
                        <c:v>41.5</c:v>
                      </c:pt>
                      <c:pt idx="4">
                        <c:v>42.1</c:v>
                      </c:pt>
                      <c:pt idx="5">
                        <c:v>41.9</c:v>
                      </c:pt>
                      <c:pt idx="6">
                        <c:v>40.799999999999997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</c:v>
                      </c:pt>
                      <c:pt idx="10">
                        <c:v>42.7</c:v>
                      </c:pt>
                      <c:pt idx="11">
                        <c:v>42.7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23-4A99-AA02-3AFA7D9833AD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v>2015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Data'!$P$4:$P$15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42.7</c:v>
                      </c:pt>
                      <c:pt idx="1">
                        <c:v>41.9</c:v>
                      </c:pt>
                      <c:pt idx="2">
                        <c:v>42.4</c:v>
                      </c:pt>
                      <c:pt idx="3">
                        <c:v>42.3</c:v>
                      </c:pt>
                      <c:pt idx="4">
                        <c:v>42.6</c:v>
                      </c:pt>
                      <c:pt idx="5">
                        <c:v>42.2</c:v>
                      </c:pt>
                      <c:pt idx="6">
                        <c:v>41.3</c:v>
                      </c:pt>
                      <c:pt idx="7">
                        <c:v>42.1</c:v>
                      </c:pt>
                      <c:pt idx="8">
                        <c:v>42.2</c:v>
                      </c:pt>
                      <c:pt idx="9">
                        <c:v>42.9</c:v>
                      </c:pt>
                      <c:pt idx="10">
                        <c:v>42.7</c:v>
                      </c:pt>
                      <c:pt idx="11">
                        <c:v>43.1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23-4A99-AA02-3AFA7D9833AD}"/>
                  </c:ext>
                </c:extLst>
              </c15:ser>
            </c15:filteredBarSeries>
            <c15:filteredBarSeries>
              <c15:ser>
                <c:idx val="3"/>
                <c:order val="8"/>
                <c:tx>
                  <c:v>2016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Data'!$Q$4:$Q$15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41.9</c:v>
                      </c:pt>
                      <c:pt idx="1">
                        <c:v>41.3</c:v>
                      </c:pt>
                      <c:pt idx="2">
                        <c:v>41.4</c:v>
                      </c:pt>
                      <c:pt idx="3">
                        <c:v>41.3</c:v>
                      </c:pt>
                      <c:pt idx="4">
                        <c:v>41.3</c:v>
                      </c:pt>
                      <c:pt idx="5">
                        <c:v>40.200000000000003</c:v>
                      </c:pt>
                      <c:pt idx="6">
                        <c:v>40.299999999999997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42.2</c:v>
                      </c:pt>
                      <c:pt idx="10">
                        <c:v>42.3</c:v>
                      </c:pt>
                      <c:pt idx="11">
                        <c:v>42.9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23-4A99-AA02-3AFA7D9833AD}"/>
                  </c:ext>
                </c:extLst>
              </c15:ser>
            </c15:filteredBarSeries>
          </c:ext>
        </c:extLst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39026386701662297"/>
          <c:h val="3.13005674025370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'ExhaustionRateIndiana&amp;Surround'!$CB$7:$DC$7</c:f>
              <c:numCache>
                <c:formatCode>0.0%</c:formatCode>
                <c:ptCount val="28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  <c:pt idx="4">
                  <c:v>0.20100000000000001</c:v>
                </c:pt>
                <c:pt idx="5">
                  <c:v>0.192</c:v>
                </c:pt>
                <c:pt idx="6">
                  <c:v>0.16700000000000001</c:v>
                </c:pt>
                <c:pt idx="7">
                  <c:v>0.193</c:v>
                </c:pt>
                <c:pt idx="8">
                  <c:v>0.19500000000000001</c:v>
                </c:pt>
                <c:pt idx="9">
                  <c:v>0.22</c:v>
                </c:pt>
                <c:pt idx="10">
                  <c:v>0.52400000000000002</c:v>
                </c:pt>
                <c:pt idx="11">
                  <c:v>0.19</c:v>
                </c:pt>
                <c:pt idx="12">
                  <c:v>0.20300000000000001</c:v>
                </c:pt>
                <c:pt idx="13">
                  <c:v>0.20399999999999999</c:v>
                </c:pt>
                <c:pt idx="14">
                  <c:v>0.16400000000000001</c:v>
                </c:pt>
                <c:pt idx="15">
                  <c:v>0.247</c:v>
                </c:pt>
                <c:pt idx="16">
                  <c:v>0.21</c:v>
                </c:pt>
                <c:pt idx="17">
                  <c:v>0.19700000000000001</c:v>
                </c:pt>
                <c:pt idx="18">
                  <c:v>0.18</c:v>
                </c:pt>
                <c:pt idx="19">
                  <c:v>0.182</c:v>
                </c:pt>
                <c:pt idx="20">
                  <c:v>0.16200000000000001</c:v>
                </c:pt>
                <c:pt idx="21">
                  <c:v>0.15</c:v>
                </c:pt>
                <c:pt idx="22">
                  <c:v>0.14299999999999999</c:v>
                </c:pt>
                <c:pt idx="23">
                  <c:v>0.14799999999999999</c:v>
                </c:pt>
                <c:pt idx="24">
                  <c:v>0.16200000000000001</c:v>
                </c:pt>
                <c:pt idx="25">
                  <c:v>0.17100000000000001</c:v>
                </c:pt>
                <c:pt idx="26">
                  <c:v>0.188</c:v>
                </c:pt>
                <c:pt idx="27">
                  <c:v>0.19700000000000001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'ExhaustionRateIndiana&amp;Surround'!$CB$8:$DC$8</c:f>
              <c:numCache>
                <c:formatCode>0.0%</c:formatCode>
                <c:ptCount val="28"/>
                <c:pt idx="0">
                  <c:v>0.34200000000000003</c:v>
                </c:pt>
                <c:pt idx="1">
                  <c:v>0.33900000000000002</c:v>
                </c:pt>
                <c:pt idx="2">
                  <c:v>0.33</c:v>
                </c:pt>
                <c:pt idx="3">
                  <c:v>0.32</c:v>
                </c:pt>
                <c:pt idx="4">
                  <c:v>0.318</c:v>
                </c:pt>
                <c:pt idx="5">
                  <c:v>0.30499999999999999</c:v>
                </c:pt>
                <c:pt idx="6">
                  <c:v>0.25600000000000001</c:v>
                </c:pt>
                <c:pt idx="7">
                  <c:v>0.307</c:v>
                </c:pt>
                <c:pt idx="8">
                  <c:v>0.30599999999999999</c:v>
                </c:pt>
                <c:pt idx="9">
                  <c:v>0.34799999999999998</c:v>
                </c:pt>
                <c:pt idx="10">
                  <c:v>0.66800000000000004</c:v>
                </c:pt>
                <c:pt idx="11">
                  <c:v>0.40300000000000002</c:v>
                </c:pt>
                <c:pt idx="12">
                  <c:v>0.42099999999999999</c:v>
                </c:pt>
                <c:pt idx="13">
                  <c:v>0.39700000000000002</c:v>
                </c:pt>
                <c:pt idx="14">
                  <c:v>0.33700000000000002</c:v>
                </c:pt>
                <c:pt idx="15">
                  <c:v>0.35799999999999998</c:v>
                </c:pt>
                <c:pt idx="16">
                  <c:v>0.29299999999999998</c:v>
                </c:pt>
                <c:pt idx="17">
                  <c:v>0.29499999999999998</c:v>
                </c:pt>
                <c:pt idx="18">
                  <c:v>0.24</c:v>
                </c:pt>
                <c:pt idx="19">
                  <c:v>0.24299999999999999</c:v>
                </c:pt>
                <c:pt idx="20">
                  <c:v>0.25800000000000001</c:v>
                </c:pt>
                <c:pt idx="21">
                  <c:v>0.26500000000000001</c:v>
                </c:pt>
                <c:pt idx="22">
                  <c:v>0.28999999999999998</c:v>
                </c:pt>
                <c:pt idx="23">
                  <c:v>0.30299999999999999</c:v>
                </c:pt>
                <c:pt idx="24">
                  <c:v>0.317</c:v>
                </c:pt>
                <c:pt idx="25">
                  <c:v>0.32900000000000001</c:v>
                </c:pt>
                <c:pt idx="26">
                  <c:v>0.33200000000000002</c:v>
                </c:pt>
                <c:pt idx="27">
                  <c:v>0.34699999999999998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'ExhaustionRateIndiana&amp;Surround'!$CB$9:$DC$9</c:f>
              <c:numCache>
                <c:formatCode>0.0%</c:formatCode>
                <c:ptCount val="28"/>
                <c:pt idx="0">
                  <c:v>0.32900000000000001</c:v>
                </c:pt>
                <c:pt idx="1">
                  <c:v>0.32600000000000001</c:v>
                </c:pt>
                <c:pt idx="2">
                  <c:v>0.33</c:v>
                </c:pt>
                <c:pt idx="3">
                  <c:v>0.32</c:v>
                </c:pt>
                <c:pt idx="4">
                  <c:v>0.30599999999999999</c:v>
                </c:pt>
                <c:pt idx="5">
                  <c:v>0.31</c:v>
                </c:pt>
                <c:pt idx="6">
                  <c:v>0.28799999999999998</c:v>
                </c:pt>
                <c:pt idx="7">
                  <c:v>0.32200000000000001</c:v>
                </c:pt>
                <c:pt idx="8">
                  <c:v>0.40200000000000002</c:v>
                </c:pt>
                <c:pt idx="9">
                  <c:v>0.40899999999999997</c:v>
                </c:pt>
                <c:pt idx="10">
                  <c:v>0.71699999999999997</c:v>
                </c:pt>
                <c:pt idx="11">
                  <c:v>0.2089</c:v>
                </c:pt>
                <c:pt idx="12">
                  <c:v>0.20599999999999999</c:v>
                </c:pt>
                <c:pt idx="13">
                  <c:v>0.20100000000000001</c:v>
                </c:pt>
                <c:pt idx="14">
                  <c:v>0.13600000000000001</c:v>
                </c:pt>
                <c:pt idx="15">
                  <c:v>0.23699999999999999</c:v>
                </c:pt>
                <c:pt idx="16">
                  <c:v>0.185</c:v>
                </c:pt>
                <c:pt idx="17">
                  <c:v>0.17299999999999999</c:v>
                </c:pt>
                <c:pt idx="18">
                  <c:v>0.182</c:v>
                </c:pt>
                <c:pt idx="19">
                  <c:v>0.21</c:v>
                </c:pt>
                <c:pt idx="20">
                  <c:v>0.2</c:v>
                </c:pt>
                <c:pt idx="21">
                  <c:v>0.248</c:v>
                </c:pt>
                <c:pt idx="22">
                  <c:v>0.29699999999999999</c:v>
                </c:pt>
                <c:pt idx="23">
                  <c:v>0.32600000000000001</c:v>
                </c:pt>
                <c:pt idx="24">
                  <c:v>0.39800000000000002</c:v>
                </c:pt>
                <c:pt idx="25">
                  <c:v>0.40799999999999997</c:v>
                </c:pt>
                <c:pt idx="26">
                  <c:v>0.38100000000000001</c:v>
                </c:pt>
                <c:pt idx="27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'ExhaustionRateIndiana&amp;Surround'!$CB$10:$DC$10</c:f>
              <c:numCache>
                <c:formatCode>0.0%</c:formatCode>
                <c:ptCount val="28"/>
                <c:pt idx="0">
                  <c:v>0.312</c:v>
                </c:pt>
                <c:pt idx="1">
                  <c:v>0.29899999999999999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0.30099999999999999</c:v>
                </c:pt>
                <c:pt idx="5">
                  <c:v>0.308</c:v>
                </c:pt>
                <c:pt idx="6">
                  <c:v>0.26200000000000001</c:v>
                </c:pt>
                <c:pt idx="7">
                  <c:v>0.309</c:v>
                </c:pt>
                <c:pt idx="8">
                  <c:v>0.28599999999999998</c:v>
                </c:pt>
                <c:pt idx="9">
                  <c:v>0.32</c:v>
                </c:pt>
                <c:pt idx="10">
                  <c:v>0.81599999999999995</c:v>
                </c:pt>
                <c:pt idx="11">
                  <c:v>0.28549999999999998</c:v>
                </c:pt>
                <c:pt idx="12">
                  <c:v>0.32600000000000001</c:v>
                </c:pt>
                <c:pt idx="13">
                  <c:v>0.32500000000000001</c:v>
                </c:pt>
                <c:pt idx="14">
                  <c:v>0.22700000000000001</c:v>
                </c:pt>
                <c:pt idx="15">
                  <c:v>0.40300000000000002</c:v>
                </c:pt>
                <c:pt idx="16">
                  <c:v>0.31900000000000001</c:v>
                </c:pt>
                <c:pt idx="17">
                  <c:v>0.29099999999999998</c:v>
                </c:pt>
                <c:pt idx="18">
                  <c:v>0.23300000000000001</c:v>
                </c:pt>
                <c:pt idx="19">
                  <c:v>0.25900000000000001</c:v>
                </c:pt>
                <c:pt idx="20">
                  <c:v>0.27</c:v>
                </c:pt>
                <c:pt idx="21">
                  <c:v>0.28100000000000003</c:v>
                </c:pt>
                <c:pt idx="22">
                  <c:v>0.28799999999999998</c:v>
                </c:pt>
                <c:pt idx="23">
                  <c:v>0.32100000000000001</c:v>
                </c:pt>
                <c:pt idx="24">
                  <c:v>0.34699999999999998</c:v>
                </c:pt>
                <c:pt idx="25">
                  <c:v>0.34200000000000003</c:v>
                </c:pt>
                <c:pt idx="26">
                  <c:v>0.34899999999999998</c:v>
                </c:pt>
                <c:pt idx="27">
                  <c:v>0.35199999999999998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'ExhaustionRateIndiana&amp;Surround'!$CB$11:$DC$11</c:f>
              <c:numCache>
                <c:formatCode>0.0%</c:formatCode>
                <c:ptCount val="28"/>
                <c:pt idx="0">
                  <c:v>0.316</c:v>
                </c:pt>
                <c:pt idx="1">
                  <c:v>0.32200000000000001</c:v>
                </c:pt>
                <c:pt idx="2">
                  <c:v>0.317</c:v>
                </c:pt>
                <c:pt idx="3">
                  <c:v>0.313</c:v>
                </c:pt>
                <c:pt idx="4">
                  <c:v>0.312</c:v>
                </c:pt>
                <c:pt idx="5">
                  <c:v>0.311</c:v>
                </c:pt>
                <c:pt idx="6">
                  <c:v>0.27400000000000002</c:v>
                </c:pt>
                <c:pt idx="7">
                  <c:v>0.317</c:v>
                </c:pt>
                <c:pt idx="8">
                  <c:v>0.32</c:v>
                </c:pt>
                <c:pt idx="9">
                  <c:v>0.44400000000000001</c:v>
                </c:pt>
                <c:pt idx="10">
                  <c:v>1.202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0.61499999999999999</c:v>
                </c:pt>
                <c:pt idx="17">
                  <c:v>0.39700000000000002</c:v>
                </c:pt>
                <c:pt idx="18">
                  <c:v>0.30599999999999999</c:v>
                </c:pt>
                <c:pt idx="19">
                  <c:v>0.313</c:v>
                </c:pt>
                <c:pt idx="20">
                  <c:v>0.32100000000000001</c:v>
                </c:pt>
                <c:pt idx="21">
                  <c:v>0.33300000000000002</c:v>
                </c:pt>
                <c:pt idx="22">
                  <c:v>0.33500000000000002</c:v>
                </c:pt>
                <c:pt idx="23">
                  <c:v>0.316</c:v>
                </c:pt>
                <c:pt idx="24">
                  <c:v>0.30499999999999999</c:v>
                </c:pt>
                <c:pt idx="25">
                  <c:v>0.315</c:v>
                </c:pt>
                <c:pt idx="26">
                  <c:v>0.32200000000000001</c:v>
                </c:pt>
                <c:pt idx="27">
                  <c:v>0.32300000000000001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'ExhaustionRateIndiana&amp;Surround'!$CB$12:$DC$12</c:f>
              <c:numCache>
                <c:formatCode>0.0%</c:formatCode>
                <c:ptCount val="28"/>
                <c:pt idx="0">
                  <c:v>0.251</c:v>
                </c:pt>
                <c:pt idx="1">
                  <c:v>0.25</c:v>
                </c:pt>
                <c:pt idx="2">
                  <c:v>0.246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0.24099999999999999</c:v>
                </c:pt>
                <c:pt idx="6">
                  <c:v>0.20300000000000001</c:v>
                </c:pt>
                <c:pt idx="7">
                  <c:v>0.23699999999999999</c:v>
                </c:pt>
                <c:pt idx="8">
                  <c:v>0.24</c:v>
                </c:pt>
                <c:pt idx="9">
                  <c:v>0.17499999999999999</c:v>
                </c:pt>
                <c:pt idx="10">
                  <c:v>0.38100000000000001</c:v>
                </c:pt>
                <c:pt idx="11">
                  <c:v>0.20680000000000001</c:v>
                </c:pt>
                <c:pt idx="12">
                  <c:v>0.19500000000000001</c:v>
                </c:pt>
                <c:pt idx="13">
                  <c:v>0.19</c:v>
                </c:pt>
                <c:pt idx="14">
                  <c:v>0.124</c:v>
                </c:pt>
                <c:pt idx="15">
                  <c:v>9.9000000000000005E-2</c:v>
                </c:pt>
                <c:pt idx="16">
                  <c:v>0.109</c:v>
                </c:pt>
                <c:pt idx="17">
                  <c:v>0.154</c:v>
                </c:pt>
                <c:pt idx="18">
                  <c:v>0.159</c:v>
                </c:pt>
                <c:pt idx="19">
                  <c:v>0.17199999999999999</c:v>
                </c:pt>
                <c:pt idx="20">
                  <c:v>0.16900000000000001</c:v>
                </c:pt>
                <c:pt idx="21">
                  <c:v>0.18099999999999999</c:v>
                </c:pt>
                <c:pt idx="22">
                  <c:v>0.19700000000000001</c:v>
                </c:pt>
                <c:pt idx="23">
                  <c:v>0.21099999999999999</c:v>
                </c:pt>
                <c:pt idx="24">
                  <c:v>0.224</c:v>
                </c:pt>
                <c:pt idx="25">
                  <c:v>0.22500000000000001</c:v>
                </c:pt>
                <c:pt idx="26">
                  <c:v>0.24199999999999999</c:v>
                </c:pt>
                <c:pt idx="27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'ExhaustionRateIndiana&amp;Surround'!$CB$13:$DC$13</c:f>
              <c:numCache>
                <c:formatCode>0.0%</c:formatCode>
                <c:ptCount val="28"/>
                <c:pt idx="0">
                  <c:v>0.157</c:v>
                </c:pt>
                <c:pt idx="1">
                  <c:v>0.155</c:v>
                </c:pt>
                <c:pt idx="2">
                  <c:v>0.153</c:v>
                </c:pt>
                <c:pt idx="3">
                  <c:v>0.151</c:v>
                </c:pt>
                <c:pt idx="4">
                  <c:v>0.15</c:v>
                </c:pt>
                <c:pt idx="5">
                  <c:v>0.14599999999999999</c:v>
                </c:pt>
                <c:pt idx="6">
                  <c:v>0.125</c:v>
                </c:pt>
                <c:pt idx="7">
                  <c:v>0.14699999999999999</c:v>
                </c:pt>
                <c:pt idx="8">
                  <c:v>0.14699999999999999</c:v>
                </c:pt>
                <c:pt idx="9">
                  <c:v>0.20899999999999999</c:v>
                </c:pt>
                <c:pt idx="10">
                  <c:v>0.40500000000000003</c:v>
                </c:pt>
                <c:pt idx="11">
                  <c:v>0.24970000000000001</c:v>
                </c:pt>
                <c:pt idx="12">
                  <c:v>0.28599999999999998</c:v>
                </c:pt>
                <c:pt idx="13">
                  <c:v>0.26900000000000002</c:v>
                </c:pt>
                <c:pt idx="14">
                  <c:v>0.22700000000000001</c:v>
                </c:pt>
                <c:pt idx="15">
                  <c:v>0.35299999999999998</c:v>
                </c:pt>
                <c:pt idx="16">
                  <c:v>0.28100000000000003</c:v>
                </c:pt>
                <c:pt idx="17">
                  <c:v>0.27900000000000003</c:v>
                </c:pt>
                <c:pt idx="18">
                  <c:v>0.19500000000000001</c:v>
                </c:pt>
                <c:pt idx="19">
                  <c:v>0.14499999999999999</c:v>
                </c:pt>
                <c:pt idx="20">
                  <c:v>0.121</c:v>
                </c:pt>
                <c:pt idx="21">
                  <c:v>0.129</c:v>
                </c:pt>
                <c:pt idx="22">
                  <c:v>0.13900000000000001</c:v>
                </c:pt>
                <c:pt idx="23">
                  <c:v>0.14799999999999999</c:v>
                </c:pt>
                <c:pt idx="24">
                  <c:v>0.158</c:v>
                </c:pt>
                <c:pt idx="25">
                  <c:v>0.16600000000000001</c:v>
                </c:pt>
                <c:pt idx="26">
                  <c:v>0.17199999999999999</c:v>
                </c:pt>
                <c:pt idx="27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'ExhaustionRateIndiana&amp;Surround'!$CB$14:$DC$14</c:f>
              <c:numCache>
                <c:formatCode>0.0%</c:formatCode>
                <c:ptCount val="28"/>
                <c:pt idx="0">
                  <c:v>0.36099999999999999</c:v>
                </c:pt>
                <c:pt idx="1">
                  <c:v>0.36</c:v>
                </c:pt>
                <c:pt idx="2">
                  <c:v>0.35899999999999999</c:v>
                </c:pt>
                <c:pt idx="3">
                  <c:v>0.35499999999999998</c:v>
                </c:pt>
                <c:pt idx="4">
                  <c:v>0.35</c:v>
                </c:pt>
                <c:pt idx="5">
                  <c:v>0.34599999999999997</c:v>
                </c:pt>
                <c:pt idx="6">
                  <c:v>0.316</c:v>
                </c:pt>
                <c:pt idx="7">
                  <c:v>0.34699999999999998</c:v>
                </c:pt>
                <c:pt idx="8">
                  <c:v>0.35</c:v>
                </c:pt>
                <c:pt idx="9">
                  <c:v>0.46700000000000003</c:v>
                </c:pt>
                <c:pt idx="10">
                  <c:v>1.0940000000000001</c:v>
                </c:pt>
                <c:pt idx="11">
                  <c:v>0.43099999999999999</c:v>
                </c:pt>
                <c:pt idx="12">
                  <c:v>0.439</c:v>
                </c:pt>
                <c:pt idx="13">
                  <c:v>0.42399999999999999</c:v>
                </c:pt>
                <c:pt idx="14">
                  <c:v>0.29099999999999998</c:v>
                </c:pt>
                <c:pt idx="15">
                  <c:v>0.40300000000000002</c:v>
                </c:pt>
                <c:pt idx="16">
                  <c:v>0.35499999999999998</c:v>
                </c:pt>
                <c:pt idx="17">
                  <c:v>0.316</c:v>
                </c:pt>
                <c:pt idx="18">
                  <c:v>0.29299999999999998</c:v>
                </c:pt>
                <c:pt idx="19">
                  <c:v>0.312</c:v>
                </c:pt>
                <c:pt idx="20">
                  <c:v>0.32700000000000001</c:v>
                </c:pt>
                <c:pt idx="21">
                  <c:v>0.34499999999999997</c:v>
                </c:pt>
                <c:pt idx="22">
                  <c:v>0.35499999999999998</c:v>
                </c:pt>
                <c:pt idx="23">
                  <c:v>0.36799999999999999</c:v>
                </c:pt>
                <c:pt idx="24">
                  <c:v>0.375</c:v>
                </c:pt>
                <c:pt idx="25">
                  <c:v>0.379</c:v>
                </c:pt>
                <c:pt idx="26">
                  <c:v>0.38600000000000001</c:v>
                </c:pt>
                <c:pt idx="27">
                  <c:v>0.39400000000000002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2015-2025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2008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'ExhaustionRateIndiana&amp;Surround'!$CB$17:$CB$20</c15:sqref>
                        </c15:formulaRef>
                      </c:ext>
                    </c:extLst>
                    <c:strCache>
                      <c:ptCount val="4"/>
                      <c:pt idx="0">
                        <c:v>1st Quarter</c:v>
                      </c:pt>
                      <c:pt idx="1">
                        <c:v>2nd Quarter</c:v>
                      </c:pt>
                      <c:pt idx="2">
                        <c:v>3rd Quarter</c:v>
                      </c:pt>
                      <c:pt idx="3">
                        <c:v>4th Quarter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'ExhaustionRateIndiana&amp;Surround'!$AN$7:$AQ$7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8-E116-421B-9926-045028DD59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2009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'ExhaustionRateIndiana&amp;Surround'!$AR$7:$AU$7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16-421B-9926-045028DD59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2010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'ExhaustionRateIndiana&amp;Surround'!$AV$7:$AY$7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16-421B-9926-045028DD59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2011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'ExhaustionRateIndiana&amp;Surround'!$AZ$7:$BC$7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16-421B-9926-045028DD5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2012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'ExhaustionRateIndiana&amp;Surround'!$BD$7:$BG$7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16-421B-9926-045028DD59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2013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'ExhaustionRateIndiana&amp;Surround'!$BH$7:$BK$7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116-421B-9926-045028DD59C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v>2014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'ExhaustionRateIndiana&amp;Surround'!$BL$7:$BO$7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16-421B-9926-045028DD59CD}"/>
                  </c:ext>
                </c:extLst>
              </c15:ser>
            </c15:filteredBarSeries>
          </c:ext>
        </c:extLst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025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70820" cy="85803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443" totalsRowShown="0" headerRowDxfId="2" dataDxfId="1">
  <autoFilter ref="A56:A1443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443"/>
  <sheetViews>
    <sheetView tabSelected="1" workbookViewId="0">
      <selection activeCell="J30" sqref="J30"/>
    </sheetView>
  </sheetViews>
  <sheetFormatPr defaultColWidth="9.140625" defaultRowHeight="12.75"/>
  <cols>
    <col min="1" max="1" width="24.42578125" customWidth="1"/>
    <col min="2" max="2" width="13.42578125" customWidth="1"/>
    <col min="3" max="3" width="5.7109375" customWidth="1"/>
    <col min="4" max="4" width="12.7109375" customWidth="1"/>
    <col min="5" max="5" width="2.5703125" customWidth="1"/>
    <col min="6" max="6" width="12.7109375" customWidth="1"/>
    <col min="7" max="7" width="2.5703125" customWidth="1"/>
    <col min="8" max="8" width="7.7109375" customWidth="1"/>
    <col min="9" max="9" width="5.7109375" customWidth="1"/>
    <col min="10" max="10" width="12.7109375" customWidth="1"/>
    <col min="11" max="11" width="2.5703125" customWidth="1"/>
    <col min="12" max="12" width="12.7109375" customWidth="1"/>
    <col min="13" max="13" width="2.5703125" customWidth="1"/>
    <col min="14" max="14" width="8.28515625" bestFit="1" customWidth="1"/>
    <col min="15" max="15" width="12.7109375" customWidth="1"/>
  </cols>
  <sheetData>
    <row r="1" spans="1:14" s="24" customFormat="1" ht="20.25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5">
      <c r="A3" s="32" t="s">
        <v>0</v>
      </c>
      <c r="B3" s="46">
        <f>J30</f>
        <v>45738</v>
      </c>
    </row>
    <row r="4" spans="1:14" s="24" customFormat="1" ht="7.5" customHeight="1">
      <c r="A4" s="25"/>
      <c r="B4" s="26"/>
    </row>
    <row r="5" spans="1:14" s="24" customFormat="1" ht="15">
      <c r="A5" s="32" t="s">
        <v>34</v>
      </c>
      <c r="B5" s="33">
        <f>VLOOKUP(B3,'Claims Data-Wednesday'!A:B,2)</f>
        <v>11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45738</v>
      </c>
      <c r="C8" s="17"/>
      <c r="D8" s="18">
        <f>B3-7</f>
        <v>45731</v>
      </c>
      <c r="E8" s="19"/>
      <c r="F8" s="19"/>
      <c r="G8" s="19"/>
      <c r="H8" s="19"/>
      <c r="I8" s="17"/>
      <c r="J8" s="18">
        <f>B3-7*52</f>
        <v>45374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2550</v>
      </c>
      <c r="C11" s="21"/>
      <c r="D11" s="21">
        <f>VLOOKUP(D$8,'Claims Data-Wednesday'!$A:$Q,5)</f>
        <v>2366</v>
      </c>
      <c r="E11" s="21"/>
      <c r="F11" s="21">
        <f>B11-D11</f>
        <v>184</v>
      </c>
      <c r="G11" s="6"/>
      <c r="H11" s="22">
        <f>F11/D11</f>
        <v>7.776838546069316E-2</v>
      </c>
      <c r="I11" s="6"/>
      <c r="J11" s="21">
        <f>VLOOKUP(J$8,'Claims Data-Wednesday'!$A:$Q,5)</f>
        <v>3137</v>
      </c>
      <c r="K11" s="21"/>
      <c r="L11" s="21">
        <f>B11-J11</f>
        <v>-587</v>
      </c>
      <c r="M11" s="6"/>
      <c r="N11" s="22">
        <f>L11/J11</f>
        <v>-0.18712145361810648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25133</v>
      </c>
      <c r="C13" s="21"/>
      <c r="D13" s="21">
        <f>VLOOKUP(D$8,'Claims Data-Wednesday'!$A:$Q,6)</f>
        <v>26606</v>
      </c>
      <c r="E13" s="21"/>
      <c r="F13" s="21">
        <f t="shared" ref="F13:F19" si="0">B13-D13</f>
        <v>-1473</v>
      </c>
      <c r="G13" s="6"/>
      <c r="H13" s="22">
        <f t="shared" ref="H13:H19" si="1">F13/D13</f>
        <v>-5.5363451852965498E-2</v>
      </c>
      <c r="I13" s="6"/>
      <c r="J13" s="21">
        <f>VLOOKUP(J$8,'Claims Data-Wednesday'!$A:$Q,6)</f>
        <v>23862</v>
      </c>
      <c r="K13" s="21"/>
      <c r="L13" s="21">
        <f t="shared" ref="L13:L19" si="2">B13-J13</f>
        <v>1271</v>
      </c>
      <c r="M13" s="6"/>
      <c r="N13" s="22">
        <f t="shared" ref="N13:N19" si="3">L13/J13</f>
        <v>5.3264604810996562E-2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27683</v>
      </c>
      <c r="C15" s="21"/>
      <c r="D15" s="21">
        <f>VLOOKUP(D$8,'Claims Data-Wednesday'!$A:$Q,7)</f>
        <v>28972</v>
      </c>
      <c r="E15" s="21"/>
      <c r="F15" s="21">
        <f t="shared" si="0"/>
        <v>-1289</v>
      </c>
      <c r="G15" s="6"/>
      <c r="H15" s="22">
        <f t="shared" si="1"/>
        <v>-4.4491232914538173E-2</v>
      </c>
      <c r="I15" s="6"/>
      <c r="J15" s="21">
        <f>VLOOKUP(J$8,'Claims Data-Wednesday'!$A:$Q,7)</f>
        <v>26999</v>
      </c>
      <c r="K15" s="21"/>
      <c r="L15" s="21">
        <f t="shared" si="2"/>
        <v>684</v>
      </c>
      <c r="M15" s="6"/>
      <c r="N15" s="22">
        <f t="shared" si="3"/>
        <v>2.5334271639690358E-2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6117658</v>
      </c>
      <c r="C17" s="7"/>
      <c r="D17" s="7">
        <f>VLOOKUP(D$8,'Claims Data-Wednesday'!$A:$Q,8)</f>
        <v>6421043</v>
      </c>
      <c r="E17" s="7"/>
      <c r="F17" s="7">
        <f t="shared" si="0"/>
        <v>-303385</v>
      </c>
      <c r="G17" s="6"/>
      <c r="H17" s="22">
        <f t="shared" si="1"/>
        <v>-4.7248554479389096E-2</v>
      </c>
      <c r="I17" s="6"/>
      <c r="J17" s="7">
        <f>VLOOKUP(J$8,'Claims Data-Wednesday'!$A:$Q,8)</f>
        <v>5633762</v>
      </c>
      <c r="K17" s="7"/>
      <c r="L17" s="7">
        <f t="shared" si="2"/>
        <v>483896</v>
      </c>
      <c r="M17" s="6"/>
      <c r="N17" s="22">
        <f t="shared" si="3"/>
        <v>8.5892162288715782E-2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308</v>
      </c>
      <c r="C19" s="21"/>
      <c r="D19" s="21">
        <f>VLOOKUP(D$8,'Claims Data-Wednesday'!$A:$Q,9)</f>
        <v>282</v>
      </c>
      <c r="E19" s="21"/>
      <c r="F19" s="21">
        <f t="shared" si="0"/>
        <v>26</v>
      </c>
      <c r="G19" s="6"/>
      <c r="H19" s="22">
        <f t="shared" si="1"/>
        <v>9.2198581560283682E-2</v>
      </c>
      <c r="I19" s="6"/>
      <c r="J19" s="21">
        <f>VLOOKUP(J$8,'Claims Data-Wednesday'!$A:$Q,9)</f>
        <v>208</v>
      </c>
      <c r="K19" s="21"/>
      <c r="L19" s="21">
        <f t="shared" si="2"/>
        <v>100</v>
      </c>
      <c r="M19" s="6"/>
      <c r="N19" s="22">
        <f t="shared" si="3"/>
        <v>0.48076923076923078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5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2664.25</v>
      </c>
      <c r="D28" s="21">
        <f>VLOOKUP(J$8,'Claims Data-Wednesday'!$A:$Q,13)</f>
        <v>2729</v>
      </c>
      <c r="F28" s="22">
        <f>(B28-D28)/D28</f>
        <v>-2.3726639794796629E-2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26504.5</v>
      </c>
      <c r="D30" s="21">
        <f>VLOOKUP(J$8,'Claims Data-Wednesday'!$A:$Q,14)</f>
        <v>24913</v>
      </c>
      <c r="F30" s="22">
        <f t="shared" ref="F30:F36" si="4">(B30-D30)/D30</f>
        <v>6.3882310440332352E-2</v>
      </c>
      <c r="I30" s="39"/>
      <c r="J30" s="45">
        <v>45738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29168.75</v>
      </c>
      <c r="D32" s="21">
        <f>VLOOKUP(J$8,'Claims Data-Wednesday'!$A:$Q,15)</f>
        <v>27642</v>
      </c>
      <c r="F32" s="22">
        <f t="shared" si="4"/>
        <v>5.523297880037624E-2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6646966.5</v>
      </c>
      <c r="D34" s="7">
        <f>VLOOKUP(J$8,'Claims Data-Wednesday'!$A:$Q,16)</f>
        <v>6060129</v>
      </c>
      <c r="F34" s="22">
        <f t="shared" si="4"/>
        <v>9.6835809930778699E-2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5" thickBot="1">
      <c r="A36" s="17" t="s">
        <v>25</v>
      </c>
      <c r="B36" s="21">
        <f>VLOOKUP(B$8,'Claims Data-Wednesday'!$A:$Q,17)</f>
        <v>293.75</v>
      </c>
      <c r="D36" s="21">
        <f>VLOOKUP(J$8,'Claims Data-Wednesday'!$A:$Q,17)</f>
        <v>236.5</v>
      </c>
      <c r="F36" s="22">
        <f t="shared" si="4"/>
        <v>0.24207188160676532</v>
      </c>
      <c r="I36" s="42"/>
      <c r="J36" s="43"/>
      <c r="K36" s="43"/>
      <c r="L36" s="43"/>
      <c r="M36" s="43"/>
      <c r="N36" s="44"/>
    </row>
    <row r="37" spans="1:14" ht="13.5" thickTop="1"/>
    <row r="38" spans="1:14">
      <c r="D38" s="70"/>
      <c r="J38" s="23"/>
    </row>
    <row r="39" spans="1:14">
      <c r="J39" s="23"/>
    </row>
    <row r="42" spans="1:14" ht="20.25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372"/>
  <sheetViews>
    <sheetView zoomScale="116" zoomScaleNormal="116" workbookViewId="0">
      <pane xSplit="2" ySplit="3" topLeftCell="C475" activePane="bottomRight" state="frozen"/>
      <selection pane="topRight" activeCell="C1" sqref="C1"/>
      <selection pane="bottomLeft" activeCell="A4" sqref="A4"/>
      <selection pane="bottomRight" activeCell="M1372" sqref="M1372:Q1372"/>
    </sheetView>
  </sheetViews>
  <sheetFormatPr defaultColWidth="9.140625" defaultRowHeight="12.75"/>
  <cols>
    <col min="1" max="1" width="10.28515625" style="6" bestFit="1" customWidth="1"/>
    <col min="2" max="2" width="8" style="8" customWidth="1"/>
    <col min="3" max="4" width="10.7109375" style="50" customWidth="1"/>
    <col min="5" max="5" width="13.140625" style="75" customWidth="1"/>
    <col min="6" max="6" width="12.7109375" style="75" customWidth="1"/>
    <col min="7" max="7" width="10.7109375" style="75" customWidth="1"/>
    <col min="8" max="8" width="14.85546875" style="76" customWidth="1"/>
    <col min="9" max="9" width="12.5703125" style="75" customWidth="1"/>
    <col min="10" max="12" width="6.7109375" style="50" customWidth="1"/>
    <col min="13" max="17" width="12.28515625" style="75" customWidth="1"/>
    <col min="18" max="18" width="20.85546875" style="50" customWidth="1"/>
    <col min="19" max="19" width="11.140625" style="6" bestFit="1" customWidth="1"/>
    <col min="20" max="20" width="10" style="6" bestFit="1" customWidth="1"/>
    <col min="21" max="16384" width="9.14062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372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45619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45619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>
        <v>45619</v>
      </c>
      <c r="B1355" s="8">
        <v>46</v>
      </c>
      <c r="C1355" s="102">
        <f t="shared" ref="C1355:C1356" si="1874">A1354</f>
        <v>45612</v>
      </c>
      <c r="D1355" s="50">
        <v>48</v>
      </c>
      <c r="E1355" s="75">
        <v>3235</v>
      </c>
      <c r="F1355" s="75">
        <v>20923</v>
      </c>
      <c r="G1355" s="75">
        <f t="shared" si="1703"/>
        <v>24158</v>
      </c>
      <c r="H1355" s="76">
        <v>4705720</v>
      </c>
      <c r="I1355" s="75">
        <v>288</v>
      </c>
      <c r="M1355" s="92">
        <f t="shared" ref="M1355" si="1875">AVERAGE(E1352:E1355)</f>
        <v>3296.75</v>
      </c>
      <c r="N1355" s="89">
        <f t="shared" ref="N1355" si="1876">AVERAGE(F1352:F1355)</f>
        <v>21371.75</v>
      </c>
      <c r="O1355" s="89">
        <f t="shared" ref="O1355" si="1877">AVERAGE(G1352:G1355)</f>
        <v>24668.5</v>
      </c>
      <c r="P1355" s="89">
        <f t="shared" ref="P1355" si="1878">AVERAGE(H1352:H1355)</f>
        <v>4974111</v>
      </c>
      <c r="Q1355" s="89">
        <f t="shared" ref="Q1355" si="1879">AVERAGE(I1352:I1355)</f>
        <v>273.5</v>
      </c>
    </row>
    <row r="1356" spans="1:17">
      <c r="A1356" s="5">
        <v>45626</v>
      </c>
      <c r="B1356" s="8">
        <v>47</v>
      </c>
      <c r="C1356" s="102">
        <f t="shared" si="1874"/>
        <v>45619</v>
      </c>
      <c r="D1356" s="50">
        <v>49</v>
      </c>
      <c r="E1356" s="75">
        <v>2883</v>
      </c>
      <c r="F1356" s="75">
        <v>20931</v>
      </c>
      <c r="G1356" s="75">
        <f t="shared" si="1703"/>
        <v>23814</v>
      </c>
      <c r="H1356" s="76">
        <v>5547621</v>
      </c>
      <c r="I1356" s="75">
        <v>244</v>
      </c>
      <c r="M1356" s="92">
        <f t="shared" ref="M1356:Q1357" si="1880">AVERAGE(E1353:E1356)</f>
        <v>3272.75</v>
      </c>
      <c r="N1356" s="89">
        <f t="shared" si="1880"/>
        <v>21404</v>
      </c>
      <c r="O1356" s="89">
        <f t="shared" si="1880"/>
        <v>24676.75</v>
      </c>
      <c r="P1356" s="89">
        <f t="shared" si="1880"/>
        <v>5082919.5</v>
      </c>
      <c r="Q1356" s="89">
        <f t="shared" si="1880"/>
        <v>266.25</v>
      </c>
    </row>
    <row r="1357" spans="1:17">
      <c r="A1357" s="5">
        <v>45633</v>
      </c>
      <c r="B1357" s="8">
        <v>48</v>
      </c>
      <c r="C1357" s="102">
        <f t="shared" ref="C1357:C1358" si="1881">A1356</f>
        <v>45626</v>
      </c>
      <c r="D1357" s="50">
        <v>50</v>
      </c>
      <c r="E1357" s="75">
        <v>5319</v>
      </c>
      <c r="F1357" s="75">
        <v>24224</v>
      </c>
      <c r="G1357" s="75">
        <f t="shared" si="1703"/>
        <v>29543</v>
      </c>
      <c r="H1357" s="76">
        <v>5587714</v>
      </c>
      <c r="I1357" s="75">
        <v>235</v>
      </c>
      <c r="M1357" s="75">
        <f t="shared" si="1880"/>
        <v>3590.75</v>
      </c>
      <c r="N1357" s="75">
        <f t="shared" si="1880"/>
        <v>21859</v>
      </c>
      <c r="O1357" s="75">
        <f t="shared" si="1880"/>
        <v>25449.75</v>
      </c>
      <c r="P1357" s="75">
        <f t="shared" si="1880"/>
        <v>5222603.5</v>
      </c>
      <c r="Q1357" s="75">
        <f t="shared" si="1880"/>
        <v>257.5</v>
      </c>
    </row>
    <row r="1358" spans="1:17">
      <c r="A1358" s="5">
        <v>45640</v>
      </c>
      <c r="B1358" s="8">
        <v>49</v>
      </c>
      <c r="C1358" s="102">
        <f t="shared" si="1881"/>
        <v>45633</v>
      </c>
      <c r="D1358" s="50">
        <v>51</v>
      </c>
      <c r="E1358" s="75">
        <v>3846</v>
      </c>
      <c r="F1358" s="75">
        <v>23610</v>
      </c>
      <c r="G1358" s="75">
        <f t="shared" si="1703"/>
        <v>27456</v>
      </c>
      <c r="H1358" s="76">
        <v>5877105</v>
      </c>
      <c r="I1358" s="75">
        <v>273</v>
      </c>
      <c r="M1358" s="75">
        <f t="shared" ref="M1358:M1359" si="1882">AVERAGE(E1355:E1358)</f>
        <v>3820.75</v>
      </c>
      <c r="N1358" s="75">
        <f t="shared" ref="N1358:N1359" si="1883">AVERAGE(F1355:F1358)</f>
        <v>22422</v>
      </c>
      <c r="O1358" s="75">
        <f t="shared" ref="O1358:O1359" si="1884">AVERAGE(G1355:G1358)</f>
        <v>26242.75</v>
      </c>
      <c r="P1358" s="75">
        <f t="shared" ref="P1358:P1359" si="1885">AVERAGE(H1355:H1358)</f>
        <v>5429540</v>
      </c>
      <c r="Q1358" s="75">
        <f t="shared" ref="Q1358:Q1359" si="1886">AVERAGE(I1355:I1358)</f>
        <v>260</v>
      </c>
    </row>
    <row r="1359" spans="1:17">
      <c r="A1359" s="5">
        <v>45647</v>
      </c>
      <c r="B1359" s="8">
        <v>50</v>
      </c>
      <c r="C1359" s="102">
        <f t="shared" ref="C1359:C1363" si="1887">A1358</f>
        <v>45640</v>
      </c>
      <c r="D1359" s="50">
        <v>52</v>
      </c>
      <c r="E1359" s="75">
        <v>3726</v>
      </c>
      <c r="F1359" s="75">
        <v>24094</v>
      </c>
      <c r="G1359" s="75">
        <f t="shared" si="1703"/>
        <v>27820</v>
      </c>
      <c r="H1359" s="76">
        <v>5644296</v>
      </c>
      <c r="I1359" s="75">
        <v>243</v>
      </c>
      <c r="M1359" s="75">
        <f t="shared" si="1882"/>
        <v>3943.5</v>
      </c>
      <c r="N1359" s="75">
        <f t="shared" si="1883"/>
        <v>23214.75</v>
      </c>
      <c r="O1359" s="75">
        <f t="shared" si="1884"/>
        <v>27158.25</v>
      </c>
      <c r="P1359" s="75">
        <f t="shared" si="1885"/>
        <v>5664184</v>
      </c>
      <c r="Q1359" s="75">
        <f t="shared" si="1886"/>
        <v>248.75</v>
      </c>
    </row>
    <row r="1360" spans="1:17">
      <c r="A1360" s="5">
        <v>45654</v>
      </c>
      <c r="B1360" s="8">
        <v>51</v>
      </c>
      <c r="C1360" s="102">
        <f t="shared" si="1887"/>
        <v>45647</v>
      </c>
      <c r="D1360" s="50" t="s">
        <v>158</v>
      </c>
      <c r="E1360" s="75">
        <v>3675</v>
      </c>
      <c r="F1360" s="75">
        <v>24631</v>
      </c>
      <c r="G1360" s="75">
        <f t="shared" si="1703"/>
        <v>28306</v>
      </c>
      <c r="H1360" s="76">
        <v>6372226</v>
      </c>
      <c r="I1360" s="75">
        <v>220</v>
      </c>
      <c r="M1360" s="75">
        <f t="shared" ref="M1360" si="1888">AVERAGE(E1357:E1360)</f>
        <v>4141.5</v>
      </c>
      <c r="N1360" s="75">
        <f t="shared" ref="N1360" si="1889">AVERAGE(F1357:F1360)</f>
        <v>24139.75</v>
      </c>
      <c r="O1360" s="75">
        <f t="shared" ref="O1360" si="1890">AVERAGE(G1357:G1360)</f>
        <v>28281.25</v>
      </c>
      <c r="P1360" s="75">
        <f t="shared" ref="P1360" si="1891">AVERAGE(H1357:H1360)</f>
        <v>5870335.25</v>
      </c>
      <c r="Q1360" s="75">
        <f t="shared" ref="Q1360" si="1892">AVERAGE(I1357:I1360)</f>
        <v>242.75</v>
      </c>
    </row>
    <row r="1361" spans="1:17">
      <c r="A1361" s="5">
        <v>45661</v>
      </c>
      <c r="B1361" s="8">
        <v>52</v>
      </c>
      <c r="C1361" s="102">
        <f t="shared" ref="C1361" si="1893">A1360</f>
        <v>45654</v>
      </c>
      <c r="D1361" s="50">
        <v>2</v>
      </c>
      <c r="E1361" s="75">
        <v>5294</v>
      </c>
      <c r="F1361" s="75">
        <v>28033</v>
      </c>
      <c r="G1361" s="75">
        <f t="shared" si="1703"/>
        <v>33327</v>
      </c>
      <c r="H1361" s="76">
        <v>7338586</v>
      </c>
      <c r="I1361" s="75">
        <v>252</v>
      </c>
      <c r="M1361" s="75">
        <f t="shared" ref="M1361" si="1894">AVERAGE(E1358:E1361)</f>
        <v>4135.25</v>
      </c>
      <c r="N1361" s="75">
        <f t="shared" ref="N1361" si="1895">AVERAGE(F1358:F1361)</f>
        <v>25092</v>
      </c>
      <c r="O1361" s="75">
        <f t="shared" ref="O1361" si="1896">AVERAGE(G1358:G1361)</f>
        <v>29227.25</v>
      </c>
      <c r="P1361" s="75">
        <f t="shared" ref="P1361" si="1897">AVERAGE(H1358:H1361)</f>
        <v>6308053.25</v>
      </c>
      <c r="Q1361" s="75">
        <f t="shared" ref="Q1361" si="1898">AVERAGE(I1358:I1361)</f>
        <v>247</v>
      </c>
    </row>
    <row r="1362" spans="1:17">
      <c r="A1362" s="5">
        <v>45668</v>
      </c>
      <c r="B1362" s="8">
        <v>1</v>
      </c>
      <c r="C1362" s="102">
        <f t="shared" si="1887"/>
        <v>45661</v>
      </c>
      <c r="D1362" s="50">
        <v>3</v>
      </c>
      <c r="E1362" s="75">
        <v>5904</v>
      </c>
      <c r="F1362" s="75">
        <v>30829</v>
      </c>
      <c r="G1362" s="75">
        <f t="shared" si="1703"/>
        <v>36733</v>
      </c>
      <c r="H1362" s="76">
        <v>7651550</v>
      </c>
      <c r="I1362" s="75">
        <v>249</v>
      </c>
      <c r="M1362" s="75">
        <f t="shared" ref="M1362" si="1899">AVERAGE(E1359:E1362)</f>
        <v>4649.75</v>
      </c>
      <c r="N1362" s="75">
        <f t="shared" ref="N1362" si="1900">AVERAGE(F1359:F1362)</f>
        <v>26896.75</v>
      </c>
      <c r="O1362" s="75">
        <f t="shared" ref="O1362" si="1901">AVERAGE(G1359:G1362)</f>
        <v>31546.5</v>
      </c>
      <c r="P1362" s="75">
        <f t="shared" ref="P1362" si="1902">AVERAGE(H1359:H1362)</f>
        <v>6751664.5</v>
      </c>
      <c r="Q1362" s="75">
        <f t="shared" ref="Q1362" si="1903">AVERAGE(I1359:I1362)</f>
        <v>241</v>
      </c>
    </row>
    <row r="1363" spans="1:17">
      <c r="A1363" s="5">
        <v>45675</v>
      </c>
      <c r="B1363" s="8">
        <v>2</v>
      </c>
      <c r="C1363" s="102">
        <f t="shared" si="1887"/>
        <v>45668</v>
      </c>
      <c r="D1363" s="50">
        <v>4</v>
      </c>
      <c r="E1363" s="75">
        <v>4591</v>
      </c>
      <c r="F1363" s="75">
        <v>29825</v>
      </c>
      <c r="G1363" s="75">
        <f t="shared" si="1703"/>
        <v>34416</v>
      </c>
      <c r="H1363" s="76">
        <v>7231703</v>
      </c>
      <c r="I1363" s="75">
        <v>309</v>
      </c>
      <c r="M1363" s="75">
        <f t="shared" ref="M1363" si="1904">AVERAGE(E1360:E1363)</f>
        <v>4866</v>
      </c>
      <c r="N1363" s="75">
        <f t="shared" ref="N1363" si="1905">AVERAGE(F1360:F1363)</f>
        <v>28329.5</v>
      </c>
      <c r="O1363" s="75">
        <f t="shared" ref="O1363" si="1906">AVERAGE(G1360:G1363)</f>
        <v>33195.5</v>
      </c>
      <c r="P1363" s="75">
        <f t="shared" ref="P1363" si="1907">AVERAGE(H1360:H1363)</f>
        <v>7148516.25</v>
      </c>
      <c r="Q1363" s="75">
        <f t="shared" ref="Q1363" si="1908">AVERAGE(I1360:I1363)</f>
        <v>257.5</v>
      </c>
    </row>
    <row r="1364" spans="1:17">
      <c r="A1364" s="5">
        <v>45682</v>
      </c>
      <c r="B1364" s="8">
        <v>3</v>
      </c>
      <c r="C1364" s="102">
        <f t="shared" ref="C1364:C1365" si="1909">A1363</f>
        <v>45675</v>
      </c>
      <c r="D1364" s="50">
        <v>5</v>
      </c>
      <c r="E1364" s="75">
        <v>3617</v>
      </c>
      <c r="F1364" s="75">
        <v>29956</v>
      </c>
      <c r="G1364" s="75">
        <f t="shared" si="1703"/>
        <v>33573</v>
      </c>
      <c r="H1364" s="76">
        <v>7703115</v>
      </c>
      <c r="I1364" s="75">
        <v>283</v>
      </c>
      <c r="M1364" s="75">
        <f t="shared" ref="M1364" si="1910">AVERAGE(E1361:E1364)</f>
        <v>4851.5</v>
      </c>
      <c r="N1364" s="75">
        <f t="shared" ref="N1364" si="1911">AVERAGE(F1361:F1364)</f>
        <v>29660.75</v>
      </c>
      <c r="O1364" s="75">
        <f t="shared" ref="O1364" si="1912">AVERAGE(G1361:G1364)</f>
        <v>34512.25</v>
      </c>
      <c r="P1364" s="75">
        <f t="shared" ref="P1364" si="1913">AVERAGE(H1361:H1364)</f>
        <v>7481238.5</v>
      </c>
      <c r="Q1364" s="75">
        <f t="shared" ref="Q1364" si="1914">AVERAGE(I1361:I1364)</f>
        <v>273.25</v>
      </c>
    </row>
    <row r="1365" spans="1:17">
      <c r="A1365" s="5">
        <v>45689</v>
      </c>
      <c r="B1365" s="8">
        <v>4</v>
      </c>
      <c r="C1365" s="102">
        <f t="shared" si="1909"/>
        <v>45682</v>
      </c>
      <c r="D1365" s="50">
        <v>6</v>
      </c>
      <c r="E1365" s="75">
        <v>3489</v>
      </c>
      <c r="F1365" s="75">
        <v>30247</v>
      </c>
      <c r="G1365" s="75">
        <f t="shared" si="1703"/>
        <v>33736</v>
      </c>
      <c r="H1365" s="76">
        <v>7424685</v>
      </c>
      <c r="I1365" s="75">
        <v>297</v>
      </c>
      <c r="M1365" s="75">
        <f t="shared" ref="M1365" si="1915">AVERAGE(E1362:E1365)</f>
        <v>4400.25</v>
      </c>
      <c r="N1365" s="75">
        <f t="shared" ref="N1365" si="1916">AVERAGE(F1362:F1365)</f>
        <v>30214.25</v>
      </c>
      <c r="O1365" s="75">
        <f t="shared" ref="O1365" si="1917">AVERAGE(G1362:G1365)</f>
        <v>34614.5</v>
      </c>
      <c r="P1365" s="75">
        <f t="shared" ref="P1365" si="1918">AVERAGE(H1362:H1365)</f>
        <v>7502763.25</v>
      </c>
      <c r="Q1365" s="75">
        <f t="shared" ref="Q1365" si="1919">AVERAGE(I1362:I1365)</f>
        <v>284.5</v>
      </c>
    </row>
    <row r="1366" spans="1:17">
      <c r="A1366" s="5">
        <v>45696</v>
      </c>
      <c r="B1366" s="8">
        <v>5</v>
      </c>
      <c r="C1366" s="102">
        <f t="shared" ref="C1366:C1367" si="1920">A1365</f>
        <v>45689</v>
      </c>
      <c r="D1366" s="50">
        <v>7</v>
      </c>
      <c r="E1366" s="75">
        <v>3107</v>
      </c>
      <c r="F1366" s="75">
        <v>28861</v>
      </c>
      <c r="G1366" s="75">
        <f t="shared" si="1703"/>
        <v>31968</v>
      </c>
      <c r="H1366" s="76">
        <v>7385611</v>
      </c>
      <c r="I1366" s="75">
        <v>266</v>
      </c>
      <c r="M1366" s="75">
        <f t="shared" ref="M1366:M1367" si="1921">AVERAGE(E1363:E1366)</f>
        <v>3701</v>
      </c>
      <c r="N1366" s="75">
        <f t="shared" ref="N1366:N1367" si="1922">AVERAGE(F1363:F1366)</f>
        <v>29722.25</v>
      </c>
      <c r="O1366" s="75">
        <f t="shared" ref="O1366:O1367" si="1923">AVERAGE(G1363:G1366)</f>
        <v>33423.25</v>
      </c>
      <c r="P1366" s="75">
        <f t="shared" ref="P1366:P1367" si="1924">AVERAGE(H1363:H1366)</f>
        <v>7436278.5</v>
      </c>
      <c r="Q1366" s="75">
        <f t="shared" ref="Q1366:Q1367" si="1925">AVERAGE(I1363:I1366)</f>
        <v>288.75</v>
      </c>
    </row>
    <row r="1367" spans="1:17">
      <c r="A1367" s="5">
        <v>45703</v>
      </c>
      <c r="B1367" s="8">
        <v>6</v>
      </c>
      <c r="C1367" s="102">
        <f t="shared" si="1920"/>
        <v>45696</v>
      </c>
      <c r="D1367" s="50">
        <v>8</v>
      </c>
      <c r="E1367" s="75">
        <v>3087</v>
      </c>
      <c r="F1367" s="75">
        <v>30846</v>
      </c>
      <c r="G1367" s="75">
        <f t="shared" si="1703"/>
        <v>33933</v>
      </c>
      <c r="H1367" s="76">
        <v>7383919</v>
      </c>
      <c r="I1367" s="75">
        <v>268</v>
      </c>
      <c r="M1367" s="75">
        <f t="shared" si="1921"/>
        <v>3325</v>
      </c>
      <c r="N1367" s="75">
        <f t="shared" si="1922"/>
        <v>29977.5</v>
      </c>
      <c r="O1367" s="75">
        <f t="shared" si="1923"/>
        <v>33302.5</v>
      </c>
      <c r="P1367" s="75">
        <f t="shared" si="1924"/>
        <v>7474332.5</v>
      </c>
      <c r="Q1367" s="75">
        <f t="shared" si="1925"/>
        <v>278.5</v>
      </c>
    </row>
    <row r="1368" spans="1:17">
      <c r="A1368" s="5">
        <v>45710</v>
      </c>
      <c r="B1368" s="8">
        <v>7</v>
      </c>
      <c r="C1368" s="102">
        <f t="shared" ref="C1368:C1369" si="1926">A1367</f>
        <v>45703</v>
      </c>
      <c r="D1368" s="50">
        <v>9</v>
      </c>
      <c r="E1368" s="75">
        <v>3062</v>
      </c>
      <c r="F1368" s="75">
        <v>28908</v>
      </c>
      <c r="G1368" s="75">
        <f t="shared" si="1703"/>
        <v>31970</v>
      </c>
      <c r="H1368" s="76">
        <v>7504374</v>
      </c>
      <c r="I1368" s="75">
        <v>312</v>
      </c>
      <c r="M1368" s="75">
        <f t="shared" ref="M1368" si="1927">AVERAGE(E1365:E1368)</f>
        <v>3186.25</v>
      </c>
      <c r="N1368" s="75">
        <f t="shared" ref="N1368" si="1928">AVERAGE(F1365:F1368)</f>
        <v>29715.5</v>
      </c>
      <c r="O1368" s="75">
        <f t="shared" ref="O1368" si="1929">AVERAGE(G1365:G1368)</f>
        <v>32901.75</v>
      </c>
      <c r="P1368" s="75">
        <f t="shared" ref="P1368" si="1930">AVERAGE(H1365:H1368)</f>
        <v>7424647.25</v>
      </c>
      <c r="Q1368" s="75">
        <f t="shared" ref="Q1368" si="1931">AVERAGE(I1365:I1368)</f>
        <v>285.75</v>
      </c>
    </row>
    <row r="1369" spans="1:17">
      <c r="A1369" s="5">
        <v>45717</v>
      </c>
      <c r="B1369" s="8">
        <v>8</v>
      </c>
      <c r="C1369" s="102">
        <f t="shared" si="1926"/>
        <v>45710</v>
      </c>
      <c r="D1369" s="50">
        <v>10</v>
      </c>
      <c r="E1369" s="75">
        <v>2963</v>
      </c>
      <c r="F1369" s="75">
        <v>26542</v>
      </c>
      <c r="G1369" s="75">
        <f t="shared" si="1703"/>
        <v>29505</v>
      </c>
      <c r="H1369" s="76">
        <v>7199024</v>
      </c>
      <c r="I1369" s="75">
        <v>281</v>
      </c>
      <c r="M1369" s="75">
        <f t="shared" ref="M1369:M1370" si="1932">AVERAGE(E1366:E1369)</f>
        <v>3054.75</v>
      </c>
      <c r="N1369" s="75">
        <f t="shared" ref="N1369:N1370" si="1933">AVERAGE(F1366:F1369)</f>
        <v>28789.25</v>
      </c>
      <c r="O1369" s="75">
        <f t="shared" ref="O1369:O1370" si="1934">AVERAGE(G1366:G1369)</f>
        <v>31844</v>
      </c>
      <c r="P1369" s="75">
        <f t="shared" ref="P1369:P1370" si="1935">AVERAGE(H1366:H1369)</f>
        <v>7368232</v>
      </c>
      <c r="Q1369" s="75">
        <f t="shared" ref="Q1369:Q1370" si="1936">AVERAGE(I1366:I1369)</f>
        <v>281.75</v>
      </c>
    </row>
    <row r="1370" spans="1:17">
      <c r="A1370" s="5">
        <v>45724</v>
      </c>
      <c r="B1370" s="8">
        <v>9</v>
      </c>
      <c r="C1370" s="102">
        <f t="shared" ref="C1370:C1371" si="1937">A1369</f>
        <v>45717</v>
      </c>
      <c r="D1370" s="50">
        <v>11</v>
      </c>
      <c r="E1370" s="75">
        <v>2778</v>
      </c>
      <c r="F1370" s="75">
        <v>27737</v>
      </c>
      <c r="G1370" s="75">
        <f t="shared" si="1703"/>
        <v>30515</v>
      </c>
      <c r="H1370" s="76">
        <v>6850141</v>
      </c>
      <c r="I1370" s="75">
        <v>304</v>
      </c>
      <c r="M1370" s="75">
        <f t="shared" si="1932"/>
        <v>2972.5</v>
      </c>
      <c r="N1370" s="75">
        <f t="shared" si="1933"/>
        <v>28508.25</v>
      </c>
      <c r="O1370" s="75">
        <f t="shared" si="1934"/>
        <v>31480.75</v>
      </c>
      <c r="P1370" s="75">
        <f t="shared" si="1935"/>
        <v>7234364.5</v>
      </c>
      <c r="Q1370" s="75">
        <f t="shared" si="1936"/>
        <v>291.25</v>
      </c>
    </row>
    <row r="1371" spans="1:17">
      <c r="A1371" s="5">
        <v>45731</v>
      </c>
      <c r="B1371" s="8">
        <v>10</v>
      </c>
      <c r="C1371" s="102">
        <f t="shared" si="1937"/>
        <v>45724</v>
      </c>
      <c r="D1371" s="50">
        <v>12</v>
      </c>
      <c r="E1371" s="75">
        <v>2366</v>
      </c>
      <c r="F1371" s="75">
        <v>26606</v>
      </c>
      <c r="G1371" s="75">
        <f t="shared" si="1703"/>
        <v>28972</v>
      </c>
      <c r="H1371" s="76">
        <v>6421043</v>
      </c>
      <c r="I1371" s="75">
        <v>282</v>
      </c>
      <c r="M1371" s="75">
        <f t="shared" ref="M1371" si="1938">AVERAGE(E1368:E1371)</f>
        <v>2792.25</v>
      </c>
      <c r="N1371" s="75">
        <f t="shared" ref="N1371" si="1939">AVERAGE(F1368:F1371)</f>
        <v>27448.25</v>
      </c>
      <c r="O1371" s="75">
        <f t="shared" ref="O1371" si="1940">AVERAGE(G1368:G1371)</f>
        <v>30240.5</v>
      </c>
      <c r="P1371" s="75">
        <f t="shared" ref="P1371" si="1941">AVERAGE(H1368:H1371)</f>
        <v>6993645.5</v>
      </c>
      <c r="Q1371" s="75">
        <f t="shared" ref="Q1371" si="1942">AVERAGE(I1368:I1371)</f>
        <v>294.75</v>
      </c>
    </row>
    <row r="1372" spans="1:17">
      <c r="A1372" s="5">
        <v>45738</v>
      </c>
      <c r="B1372" s="8">
        <v>11</v>
      </c>
      <c r="C1372" s="102">
        <f t="shared" ref="C1372" si="1943">A1371</f>
        <v>45731</v>
      </c>
      <c r="D1372" s="50">
        <v>13</v>
      </c>
      <c r="E1372" s="75">
        <v>2550</v>
      </c>
      <c r="F1372" s="75">
        <v>25133</v>
      </c>
      <c r="G1372" s="75">
        <f t="shared" si="1703"/>
        <v>27683</v>
      </c>
      <c r="H1372" s="76">
        <v>6117658</v>
      </c>
      <c r="I1372" s="75">
        <v>308</v>
      </c>
      <c r="M1372" s="75">
        <f t="shared" ref="M1372" si="1944">AVERAGE(E1369:E1372)</f>
        <v>2664.25</v>
      </c>
      <c r="N1372" s="75">
        <f t="shared" ref="N1372" si="1945">AVERAGE(F1369:F1372)</f>
        <v>26504.5</v>
      </c>
      <c r="O1372" s="75">
        <f t="shared" ref="O1372" si="1946">AVERAGE(G1369:G1372)</f>
        <v>29168.75</v>
      </c>
      <c r="P1372" s="75">
        <f t="shared" ref="P1372" si="1947">AVERAGE(H1369:H1372)</f>
        <v>6646966.5</v>
      </c>
      <c r="Q1372" s="75">
        <f t="shared" ref="Q1372" si="1948">AVERAGE(I1369:I1372)</f>
        <v>293.75</v>
      </c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 M1355:Q1355 M1356:Q1356 M1357:Q1357 M1358:Q1359 M1360:Q1360 M1361:Q1361 M1362:Q1362 M1363:Q1364 M1365:Q1365 M1366:Q1367 M1368:Q1368 M1369:Q1370 M1371:Q1371 M1372:Q1372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Z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Z19" sqref="Z19"/>
    </sheetView>
  </sheetViews>
  <sheetFormatPr defaultRowHeight="12.75"/>
  <cols>
    <col min="1" max="1" width="14" customWidth="1"/>
    <col min="2" max="2" width="12.42578125" hidden="1" customWidth="1"/>
    <col min="3" max="3" width="11.85546875" hidden="1" customWidth="1"/>
    <col min="4" max="5" width="12.42578125" hidden="1" customWidth="1"/>
    <col min="6" max="8" width="13.28515625" hidden="1" customWidth="1"/>
    <col min="9" max="9" width="11.28515625" hidden="1" customWidth="1"/>
    <col min="10" max="12" width="11.140625" hidden="1" customWidth="1"/>
    <col min="13" max="13" width="8.7109375" hidden="1" customWidth="1"/>
    <col min="14" max="14" width="10.7109375" customWidth="1"/>
    <col min="15" max="16" width="11.28515625" customWidth="1"/>
    <col min="17" max="17" width="8.7109375" customWidth="1"/>
    <col min="18" max="18" width="11.28515625" customWidth="1"/>
    <col min="19" max="19" width="12.28515625" customWidth="1"/>
    <col min="20" max="21" width="11.85546875" bestFit="1" customWidth="1"/>
    <col min="22" max="24" width="11" bestFit="1" customWidth="1"/>
    <col min="25" max="26" width="11.85546875" bestFit="1" customWidth="1"/>
  </cols>
  <sheetData>
    <row r="1" spans="1:26" ht="18">
      <c r="A1" s="14" t="s">
        <v>112</v>
      </c>
      <c r="B1" s="14"/>
      <c r="C1" s="14"/>
      <c r="D1" s="15"/>
      <c r="E1" s="15"/>
    </row>
    <row r="2" spans="1:26" ht="6" customHeight="1">
      <c r="A2" s="1"/>
      <c r="B2" s="1"/>
      <c r="C2" s="1"/>
    </row>
    <row r="3" spans="1:26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  <c r="Z3" s="69" t="s">
        <v>206</v>
      </c>
    </row>
    <row r="4" spans="1:26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  <c r="Z4" s="128">
        <v>41</v>
      </c>
    </row>
    <row r="5" spans="1:26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  <c r="Z5" s="128">
        <v>42.6</v>
      </c>
    </row>
    <row r="6" spans="1:26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39.9</v>
      </c>
    </row>
    <row r="7" spans="1:26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</row>
    <row r="8" spans="1:26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</row>
    <row r="9" spans="1:26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</row>
    <row r="10" spans="1:26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</row>
    <row r="11" spans="1:26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</row>
    <row r="12" spans="1:26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6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41</v>
      </c>
    </row>
    <row r="14" spans="1:26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  <c r="Y14" s="128">
        <v>41.5</v>
      </c>
    </row>
    <row r="15" spans="1:26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  <c r="Y15" s="128">
        <v>42.3</v>
      </c>
    </row>
    <row r="16" spans="1:26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40.45000000000001</v>
      </c>
      <c r="Z16" s="13">
        <f>AVERAGE(Z4:Z15)</f>
        <v>41.8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C20"/>
  <sheetViews>
    <sheetView workbookViewId="0">
      <pane xSplit="2" ySplit="6" topLeftCell="CT7" activePane="bottomRight" state="frozen"/>
      <selection pane="topRight" activeCell="C1" sqref="C1"/>
      <selection pane="bottomLeft" activeCell="A7" sqref="A7"/>
      <selection pane="bottomRight" activeCell="DB27" sqref="DB27"/>
    </sheetView>
  </sheetViews>
  <sheetFormatPr defaultColWidth="9.140625" defaultRowHeight="12.75"/>
  <cols>
    <col min="1" max="1" width="6.85546875" style="57" bestFit="1" customWidth="1"/>
    <col min="2" max="2" width="38.42578125" style="57" customWidth="1"/>
    <col min="3" max="6" width="11.28515625" style="57" hidden="1" customWidth="1"/>
    <col min="7" max="7" width="10.85546875" style="57" hidden="1" customWidth="1"/>
    <col min="8" max="36" width="11.28515625" style="57" hidden="1" customWidth="1"/>
    <col min="37" max="40" width="14" style="57" hidden="1" customWidth="1"/>
    <col min="41" max="42" width="9.140625" style="57" hidden="1" customWidth="1"/>
    <col min="43" max="43" width="10.28515625" style="57" hidden="1" customWidth="1"/>
    <col min="44" max="44" width="10.42578125" style="57" hidden="1" customWidth="1"/>
    <col min="45" max="54" width="9.140625" style="57" hidden="1" customWidth="1"/>
    <col min="55" max="55" width="6.28515625" style="57" hidden="1" customWidth="1"/>
    <col min="56" max="56" width="9.28515625" style="57" hidden="1" customWidth="1"/>
    <col min="57" max="71" width="0" style="57" hidden="1" customWidth="1"/>
    <col min="72" max="16384" width="9.140625" style="57"/>
  </cols>
  <sheetData>
    <row r="1" spans="1:107">
      <c r="A1" s="130" t="s">
        <v>106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107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</row>
    <row r="5" spans="1:107" ht="28.5" customHeight="1">
      <c r="AN5" s="131"/>
      <c r="AO5" s="131"/>
      <c r="AP5" s="131"/>
      <c r="AQ5" s="131"/>
    </row>
    <row r="6" spans="1:107" ht="39.75">
      <c r="A6" s="129" t="s">
        <v>55</v>
      </c>
      <c r="B6" s="129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  <c r="DC6" s="58" t="s">
        <v>207</v>
      </c>
    </row>
    <row r="7" spans="1:107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  <c r="DC7" s="127">
        <v>0.19700000000000001</v>
      </c>
    </row>
    <row r="8" spans="1:107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  <c r="DC8" s="127">
        <v>0.34699999999999998</v>
      </c>
    </row>
    <row r="9" spans="1:107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  <c r="DC9" s="127">
        <v>0.38500000000000001</v>
      </c>
    </row>
    <row r="10" spans="1:107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  <c r="DC10" s="127">
        <v>0.35199999999999998</v>
      </c>
    </row>
    <row r="11" spans="1:107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  <c r="DC11" s="127">
        <v>0.32300000000000001</v>
      </c>
    </row>
    <row r="12" spans="1:107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  <c r="DC12" s="127">
        <v>0.25700000000000001</v>
      </c>
    </row>
    <row r="13" spans="1:107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  <c r="DC13" s="127">
        <v>0.17599999999999999</v>
      </c>
    </row>
    <row r="14" spans="1:107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  <c r="DC14" s="127">
        <v>0.39400000000000002</v>
      </c>
    </row>
    <row r="15" spans="1:107">
      <c r="AJ15" s="65"/>
    </row>
    <row r="16" spans="1:107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Y1:AY2"/>
    <mergeCell ref="AZ1:AZ2"/>
    <mergeCell ref="BA1:BA2"/>
    <mergeCell ref="BB1:BB2"/>
    <mergeCell ref="A1:P2"/>
    <mergeCell ref="A6:B6"/>
    <mergeCell ref="AN1:AT2"/>
    <mergeCell ref="AU1:AV2"/>
    <mergeCell ref="AW1:AW2"/>
    <mergeCell ref="AX1:AX2"/>
    <mergeCell ref="AN5:AQ5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K28" sqref="K28"/>
    </sheetView>
  </sheetViews>
  <sheetFormatPr defaultRowHeight="12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AF266619EDB944B4AD3B1FFF9BA285" ma:contentTypeVersion="1" ma:contentTypeDescription="Create a new document." ma:contentTypeScope="" ma:versionID="28a5022495f937de590349d80ca34a08">
  <xsd:schema xmlns:xsd="http://www.w3.org/2001/XMLSchema" xmlns:xs="http://www.w3.org/2001/XMLSchema" xmlns:p="http://schemas.microsoft.com/office/2006/metadata/properties" xmlns:ns2="2a3fd146-3599-4a22-88f0-72da2f26b34c" targetNamespace="http://schemas.microsoft.com/office/2006/metadata/properties" ma:root="true" ma:fieldsID="dfbc512a13d368c28c8985f8ee17bb2e" ns2:_="">
    <xsd:import namespace="2a3fd146-3599-4a22-88f0-72da2f26b3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fd146-3599-4a22-88f0-72da2f26b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FFA265-A3E8-4121-B6B8-B453BC3C070A}"/>
</file>

<file path=customXml/itemProps2.xml><?xml version="1.0" encoding="utf-8"?>
<ds:datastoreItem xmlns:ds="http://schemas.openxmlformats.org/officeDocument/2006/customXml" ds:itemID="{EC071A43-0D47-44BD-8485-EF6D0F5D99F2}"/>
</file>

<file path=customXml/itemProps3.xml><?xml version="1.0" encoding="utf-8"?>
<ds:datastoreItem xmlns:ds="http://schemas.openxmlformats.org/officeDocument/2006/customXml" ds:itemID="{B1E22DCB-6076-4FF4-9FCF-08598A76B45E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2025-03-31T17:41:12Z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0x01010069AF266619EDB944B4AD3B1FFF9BA285</vt:lpwstr>
  </property>
</Properties>
</file>